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Diretoria\Estatística Básica-Brasil\2016\"/>
    </mc:Choice>
  </mc:AlternateContent>
  <bookViews>
    <workbookView xWindow="0" yWindow="0" windowWidth="16200" windowHeight="11835" tabRatio="820"/>
  </bookViews>
  <sheets>
    <sheet name="Capa" sheetId="148" r:id="rId1"/>
    <sheet name="Sumário" sheetId="61" r:id="rId2"/>
    <sheet name="1.Fluxo Receptivo Intern" sheetId="124" r:id="rId3"/>
    <sheet name="1.1_Chegadas Região " sheetId="64" r:id="rId4"/>
    <sheet name="1.2_Cheg Mundo America Brasil" sheetId="1" r:id="rId5"/>
    <sheet name="1.3_Participação turistas" sheetId="2" r:id="rId6"/>
    <sheet name="1.4_Rank paises" sheetId="29" r:id="rId7"/>
    <sheet name="2.Receita cambial gerada" sheetId="125" r:id="rId8"/>
    <sheet name="2.1_Receita Região" sheetId="65" r:id="rId9"/>
    <sheet name="2.2_receita mundo" sheetId="3" r:id="rId10"/>
    <sheet name="2.3_participação receita" sheetId="6" r:id="rId11"/>
    <sheet name="2.4_Ranking receita" sheetId="30" r:id="rId12"/>
    <sheet name="1. Chegadas de turistas ao Bras" sheetId="126" r:id="rId13"/>
    <sheet name="1.1 Chegadas de Brasil" sheetId="109" r:id="rId14"/>
    <sheet name="1.2 Cheg. Princ Emissores" sheetId="110" r:id="rId15"/>
    <sheet name="1.3 Cheg. Brasil Ano " sheetId="149" r:id="rId16"/>
    <sheet name="2.Receita e despesa cambial" sheetId="127" r:id="rId17"/>
    <sheet name="2.1 Variação da receita e desp" sheetId="10" r:id="rId18"/>
    <sheet name="3.Movimento de passageiros" sheetId="128" r:id="rId19"/>
    <sheet name="3.1_desemb internacionais" sheetId="5" r:id="rId20"/>
    <sheet name="3.2_desemb internac_mensal" sheetId="9" r:id="rId21"/>
    <sheet name="3.3_desemb nacionais" sheetId="4" r:id="rId22"/>
    <sheet name="3.4_desemb nacionais_mensal" sheetId="8" r:id="rId23"/>
    <sheet name="4.Equip Prest de serv turístico" sheetId="129" r:id="rId24"/>
    <sheet name="4.1 Agências" sheetId="147" r:id="rId25"/>
    <sheet name="4.2 Oferta hoteleira" sheetId="133" r:id="rId26"/>
    <sheet name="4.3 Acampamentos turístico" sheetId="134" r:id="rId27"/>
    <sheet name="4.4.Restaur bares e similares" sheetId="135" r:id="rId28"/>
    <sheet name="4.5 Parq temáticos" sheetId="136" r:id="rId29"/>
    <sheet name="4.6 Transport. Turísticas" sheetId="137" r:id="rId30"/>
    <sheet name="4.7 Locadora de veículos" sheetId="138" r:id="rId31"/>
    <sheet name="4.8 Organ. Eventos" sheetId="142" r:id="rId32"/>
    <sheet name="4.9 Prest. Serv. Infra eventos" sheetId="139" r:id="rId33"/>
    <sheet name="5.Locad de Automóveis" sheetId="130" r:id="rId34"/>
    <sheet name="5.1_Locad. automóveis" sheetId="22" r:id="rId35"/>
    <sheet name="6. Resultado Econômicos" sheetId="131" r:id="rId36"/>
    <sheet name="6.1 - Conta Turismo" sheetId="143" r:id="rId37"/>
    <sheet name="6.2 - Desembolso IFF_ano" sheetId="144" r:id="rId38"/>
    <sheet name="6.3 - Desembolso IFF_mes" sheetId="145" r:id="rId39"/>
    <sheet name="Expediente" sheetId="150" r:id="rId40"/>
  </sheets>
  <definedNames>
    <definedName name="_Hlk75854501" localSheetId="9">'2.2_receita mundo'!#REF!</definedName>
    <definedName name="_Hlk75858455" localSheetId="19">'3.1_desemb internacionais'!#REF!</definedName>
    <definedName name="_xlnm.Print_Area" localSheetId="12">'1. Chegadas de turistas ao Bras'!$A$2:$R$13</definedName>
    <definedName name="_xlnm.Print_Area" localSheetId="13">'1.1 Chegadas de Brasil'!$A$2:$K$73</definedName>
    <definedName name="_xlnm.Print_Area" localSheetId="3">'1.1_Chegadas Região '!$A$2:$G$71</definedName>
    <definedName name="_xlnm.Print_Area" localSheetId="14">'1.2 Cheg. Princ Emissores'!$A$2:$P$32</definedName>
    <definedName name="_xlnm.Print_Area" localSheetId="4">'1.2_Cheg Mundo America Brasil'!$A$2:$G$26</definedName>
    <definedName name="_xlnm.Print_Area" localSheetId="15">'1.3 Cheg. Brasil Ano '!$A$2:$H$19</definedName>
    <definedName name="_xlnm.Print_Area" localSheetId="5">'1.3_Participação turistas'!$A$2:$G$25</definedName>
    <definedName name="_xlnm.Print_Area" localSheetId="6">'1.4_Rank paises'!$A$2:$G$33</definedName>
    <definedName name="_xlnm.Print_Area" localSheetId="2">'1.Fluxo Receptivo Intern'!$A$2:$R$13</definedName>
    <definedName name="_xlnm.Print_Area" localSheetId="17">'2.1 Variação da receita e desp'!$A$2:$G$23</definedName>
    <definedName name="_xlnm.Print_Area" localSheetId="8">'2.1_Receita Região'!$A$2:$F$30</definedName>
    <definedName name="_xlnm.Print_Area" localSheetId="9">'2.2_receita mundo'!$A$2:$G$27</definedName>
    <definedName name="_xlnm.Print_Area" localSheetId="10">'2.3_participação receita'!$A$2:$G$25</definedName>
    <definedName name="_xlnm.Print_Area" localSheetId="11">'2.4_Ranking receita'!$A$2:$F$32</definedName>
    <definedName name="_xlnm.Print_Area" localSheetId="7">'2.Receita cambial gerada'!$A$2:$R$13</definedName>
    <definedName name="_xlnm.Print_Area" localSheetId="16">'2.Receita e despesa cambial'!$A$2:$R$13</definedName>
    <definedName name="_xlnm.Print_Area" localSheetId="19">'3.1_desemb internacionais'!$A$2:$G$24</definedName>
    <definedName name="_xlnm.Print_Area" localSheetId="20">'3.2_desemb internac_mensal'!$A$2:$H$22</definedName>
    <definedName name="_xlnm.Print_Area" localSheetId="21">'3.3_desemb nacionais'!$A$2:$G$23</definedName>
    <definedName name="_xlnm.Print_Area" localSheetId="22">'3.4_desemb nacionais_mensal'!$A$2:$H$23</definedName>
    <definedName name="_xlnm.Print_Area" localSheetId="18">'3.Movimento de passageiros'!$A$2:$R$13</definedName>
    <definedName name="_xlnm.Print_Area" localSheetId="24">'4.1 Agências'!$A$2:$C$44</definedName>
    <definedName name="_xlnm.Print_Area" localSheetId="25">'4.2 Oferta hoteleira'!$A$2:$G$45</definedName>
    <definedName name="_xlnm.Print_Area" localSheetId="26">'4.3 Acampamentos turístico'!$A$2:$C$43</definedName>
    <definedName name="_xlnm.Print_Area" localSheetId="27">'4.4.Restaur bares e similares'!$A$2:$C$45</definedName>
    <definedName name="_xlnm.Print_Area" localSheetId="28">'4.5 Parq temáticos'!$A$2:$C$44</definedName>
    <definedName name="_xlnm.Print_Area" localSheetId="29">'4.6 Transport. Turísticas'!$A$2:$C$44</definedName>
    <definedName name="_xlnm.Print_Area" localSheetId="30">'4.7 Locadora de veículos'!$A$2:$C$44</definedName>
    <definedName name="_xlnm.Print_Area" localSheetId="31">'4.8 Organ. Eventos'!$A$2:$C$44</definedName>
    <definedName name="_xlnm.Print_Area" localSheetId="32">'4.9 Prest. Serv. Infra eventos'!$A$2:$C$45</definedName>
    <definedName name="_xlnm.Print_Area" localSheetId="23">'4.Equip Prest de serv turístico'!$A$2:$R$13</definedName>
    <definedName name="_xlnm.Print_Area" localSheetId="34">'5.1_Locad. automóveis'!$A$2:$F$24</definedName>
    <definedName name="_xlnm.Print_Area" localSheetId="33">'5.Locad de Automóveis'!$A$2:$R$13</definedName>
    <definedName name="_xlnm.Print_Area" localSheetId="35">'6. Resultado Econômicos'!$A$2:$R$13</definedName>
    <definedName name="_xlnm.Print_Area" localSheetId="36">'6.1 - Conta Turismo'!$A$2:$D$25</definedName>
    <definedName name="_xlnm.Print_Area" localSheetId="37">'6.2 - Desembolso IFF_ano'!$A$2:$I$23</definedName>
    <definedName name="_xlnm.Print_Area" localSheetId="38">'6.3 - Desembolso IFF_mes'!$A$2:$Q$25</definedName>
    <definedName name="_xlnm.Print_Area" localSheetId="0">Capa!$A$1:$F$63</definedName>
    <definedName name="_xlnm.Print_Area" localSheetId="39">Expediente!$A$2:$D$42</definedName>
    <definedName name="_xlnm.Print_Area" localSheetId="1">Sumário!$A$1:$Y$48</definedName>
    <definedName name="e" localSheetId="15">#REF!</definedName>
    <definedName name="e" localSheetId="24">#REF!</definedName>
    <definedName name="e" localSheetId="31">#REF!</definedName>
    <definedName name="e" localSheetId="37">#REF!</definedName>
    <definedName name="e">#REF!</definedName>
    <definedName name="OLE_LINK6___0" localSheetId="15">#REF!</definedName>
    <definedName name="OLE_LINK6___0" localSheetId="24">#REF!</definedName>
    <definedName name="OLE_LINK6___0" localSheetId="31">#REF!</definedName>
    <definedName name="OLE_LINK6___0" localSheetId="37">#REF!</definedName>
    <definedName name="OLE_LINK6___0">#REF!</definedName>
  </definedNames>
  <calcPr calcId="152511"/>
</workbook>
</file>

<file path=xl/calcChain.xml><?xml version="1.0" encoding="utf-8"?>
<calcChain xmlns="http://schemas.openxmlformats.org/spreadsheetml/2006/main">
  <c r="B7" i="30" l="1"/>
  <c r="B30" i="30" s="1"/>
  <c r="G23" i="1" l="1"/>
  <c r="G22" i="1"/>
  <c r="G21" i="1"/>
  <c r="G20" i="1"/>
  <c r="G19" i="1"/>
  <c r="G18" i="1"/>
  <c r="G17" i="1"/>
  <c r="G16" i="1"/>
  <c r="G15" i="1"/>
  <c r="G14" i="1"/>
  <c r="G13" i="1"/>
  <c r="C23" i="1" l="1"/>
  <c r="C22" i="1"/>
  <c r="C21" i="1"/>
  <c r="C20" i="1"/>
  <c r="G8" i="64" l="1"/>
  <c r="G7" i="64" s="1"/>
  <c r="F8" i="64"/>
  <c r="E8" i="64"/>
  <c r="E7" i="64" s="1"/>
  <c r="D8" i="64"/>
  <c r="C8" i="64"/>
  <c r="C7" i="64" s="1"/>
  <c r="B8" i="64"/>
  <c r="B7" i="64" s="1"/>
  <c r="B13" i="64"/>
  <c r="C13" i="64"/>
  <c r="D13" i="64"/>
  <c r="E13" i="64"/>
  <c r="F13" i="64"/>
  <c r="G13" i="64"/>
  <c r="B18" i="64"/>
  <c r="C18" i="64"/>
  <c r="D18" i="64"/>
  <c r="D7" i="64" s="1"/>
  <c r="E18" i="64"/>
  <c r="F18" i="64"/>
  <c r="G18" i="64"/>
  <c r="B23" i="64"/>
  <c r="C23" i="64"/>
  <c r="D23" i="64"/>
  <c r="E23" i="64"/>
  <c r="F23" i="64"/>
  <c r="F7" i="64" s="1"/>
  <c r="G23" i="64"/>
  <c r="C20" i="61" l="1"/>
  <c r="E22" i="4" l="1"/>
  <c r="E21" i="4"/>
  <c r="E20" i="4"/>
  <c r="E19" i="4"/>
  <c r="E18" i="4"/>
  <c r="E17" i="4"/>
  <c r="E16" i="4"/>
  <c r="E15" i="4"/>
  <c r="E14" i="4"/>
  <c r="G22" i="4"/>
  <c r="G21" i="4"/>
  <c r="G20" i="4"/>
  <c r="G19" i="4"/>
  <c r="G18" i="4"/>
  <c r="C21" i="4"/>
  <c r="C22" i="4" l="1"/>
  <c r="H6" i="9"/>
  <c r="G22" i="5"/>
  <c r="E22" i="5"/>
  <c r="C22" i="5"/>
  <c r="G21" i="5"/>
  <c r="E21" i="5"/>
  <c r="C21" i="5"/>
  <c r="G20" i="10" l="1"/>
  <c r="G19" i="10"/>
  <c r="G18" i="10"/>
  <c r="G17" i="10"/>
  <c r="G16" i="10"/>
  <c r="G15" i="10"/>
  <c r="G14" i="10"/>
  <c r="G13" i="10"/>
  <c r="G12" i="10"/>
  <c r="G11" i="10"/>
  <c r="G10" i="10"/>
  <c r="G9" i="10"/>
  <c r="G8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6" i="10"/>
  <c r="D20" i="6" l="1"/>
  <c r="D21" i="6"/>
  <c r="G23" i="3" l="1"/>
  <c r="G19" i="3"/>
  <c r="G20" i="3"/>
  <c r="G21" i="3"/>
  <c r="G22" i="3"/>
  <c r="D23" i="3"/>
  <c r="D21" i="3"/>
  <c r="D20" i="3"/>
  <c r="D19" i="3"/>
  <c r="E19" i="3" s="1"/>
  <c r="D20" i="2"/>
  <c r="F20" i="2" s="1"/>
  <c r="D21" i="2"/>
  <c r="D22" i="2"/>
  <c r="C20" i="2"/>
  <c r="C21" i="2"/>
  <c r="C22" i="2"/>
  <c r="B20" i="2"/>
  <c r="E20" i="2" s="1"/>
  <c r="B21" i="2"/>
  <c r="B22" i="2"/>
  <c r="E23" i="1"/>
  <c r="E22" i="1"/>
  <c r="E21" i="1"/>
  <c r="E20" i="1"/>
  <c r="C19" i="1"/>
  <c r="C18" i="1"/>
  <c r="C17" i="1"/>
  <c r="C16" i="1"/>
  <c r="C15" i="1"/>
  <c r="C14" i="1"/>
  <c r="C13" i="1"/>
  <c r="C12" i="1"/>
  <c r="C11" i="1"/>
  <c r="C10" i="1"/>
  <c r="C9" i="1"/>
  <c r="G22" i="2" l="1"/>
  <c r="E20" i="3"/>
  <c r="E21" i="3"/>
  <c r="E22" i="2"/>
  <c r="G21" i="2"/>
  <c r="G20" i="2"/>
  <c r="E21" i="2"/>
  <c r="F22" i="2"/>
  <c r="F21" i="2"/>
  <c r="C48" i="61"/>
  <c r="C47" i="61"/>
  <c r="C46" i="61"/>
  <c r="C43" i="61"/>
  <c r="C40" i="61"/>
  <c r="C39" i="61"/>
  <c r="C38" i="61"/>
  <c r="C37" i="61"/>
  <c r="C36" i="61"/>
  <c r="C35" i="61"/>
  <c r="C34" i="61"/>
  <c r="C33" i="61"/>
  <c r="C32" i="61"/>
  <c r="C29" i="61"/>
  <c r="C28" i="61"/>
  <c r="C27" i="61"/>
  <c r="C26" i="61"/>
  <c r="C23" i="61"/>
  <c r="C19" i="61"/>
  <c r="C18" i="61"/>
  <c r="C14" i="61"/>
  <c r="C13" i="61"/>
  <c r="C12" i="61"/>
  <c r="C11" i="61"/>
  <c r="C8" i="61"/>
  <c r="C7" i="61"/>
  <c r="C6" i="61"/>
  <c r="C5" i="61"/>
  <c r="G10" i="1" l="1"/>
  <c r="G11" i="1"/>
  <c r="G12" i="1"/>
  <c r="G9" i="1"/>
  <c r="E10" i="1"/>
  <c r="E11" i="1"/>
  <c r="E12" i="1"/>
  <c r="E13" i="1"/>
  <c r="E14" i="1"/>
  <c r="E15" i="1"/>
  <c r="E16" i="1"/>
  <c r="E17" i="1"/>
  <c r="E18" i="1"/>
  <c r="E19" i="1"/>
  <c r="E9" i="1"/>
  <c r="B23" i="65" l="1"/>
  <c r="C23" i="65"/>
  <c r="D23" i="65"/>
  <c r="E23" i="65"/>
  <c r="D22" i="3" s="1"/>
  <c r="B18" i="65"/>
  <c r="C18" i="65"/>
  <c r="D18" i="65"/>
  <c r="E18" i="65"/>
  <c r="B13" i="65"/>
  <c r="C13" i="65"/>
  <c r="D13" i="65"/>
  <c r="E13" i="65"/>
  <c r="B8" i="65"/>
  <c r="B7" i="65" s="1"/>
  <c r="B19" i="3" s="1"/>
  <c r="C19" i="3" s="1"/>
  <c r="C8" i="65"/>
  <c r="C7" i="65" s="1"/>
  <c r="B20" i="3" s="1"/>
  <c r="D8" i="65"/>
  <c r="D7" i="65" s="1"/>
  <c r="B21" i="3" s="1"/>
  <c r="E8" i="65"/>
  <c r="F23" i="65"/>
  <c r="F18" i="65"/>
  <c r="F13" i="65"/>
  <c r="F8" i="65"/>
  <c r="C20" i="3" l="1"/>
  <c r="F7" i="65"/>
  <c r="B23" i="3" s="1"/>
  <c r="E7" i="65"/>
  <c r="B22" i="3" s="1"/>
  <c r="C22" i="3" s="1"/>
  <c r="C21" i="3"/>
  <c r="C21" i="6"/>
  <c r="E22" i="3"/>
  <c r="E23" i="3"/>
  <c r="F20" i="22"/>
  <c r="B20" i="22"/>
  <c r="F21" i="6" l="1"/>
  <c r="B21" i="6"/>
  <c r="G21" i="6" s="1"/>
  <c r="C23" i="3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C18" i="4"/>
  <c r="H6" i="8"/>
  <c r="E21" i="6" l="1"/>
  <c r="C19" i="4"/>
  <c r="C20" i="4"/>
  <c r="F7" i="30"/>
  <c r="E7" i="30"/>
  <c r="E30" i="30" s="1"/>
  <c r="D7" i="30"/>
  <c r="D30" i="30" s="1"/>
  <c r="C7" i="30"/>
  <c r="C30" i="30" s="1"/>
  <c r="D15" i="6"/>
  <c r="D16" i="6"/>
  <c r="D17" i="6"/>
  <c r="D18" i="6"/>
  <c r="D19" i="6"/>
  <c r="D22" i="6"/>
  <c r="C15" i="6"/>
  <c r="C16" i="6"/>
  <c r="C17" i="6"/>
  <c r="C18" i="6"/>
  <c r="C19" i="6"/>
  <c r="C20" i="6"/>
  <c r="C22" i="6"/>
  <c r="B16" i="6"/>
  <c r="B17" i="6"/>
  <c r="B18" i="6"/>
  <c r="B19" i="6"/>
  <c r="B20" i="6"/>
  <c r="G20" i="6" s="1"/>
  <c r="B22" i="6"/>
  <c r="G18" i="3"/>
  <c r="E18" i="3"/>
  <c r="C18" i="3"/>
  <c r="A7" i="29"/>
  <c r="D19" i="2"/>
  <c r="C18" i="2"/>
  <c r="C19" i="2"/>
  <c r="B19" i="2"/>
  <c r="E20" i="6" l="1"/>
  <c r="F20" i="6"/>
  <c r="E22" i="6"/>
  <c r="G19" i="6"/>
  <c r="F19" i="6"/>
  <c r="G22" i="6"/>
  <c r="F22" i="6"/>
  <c r="E19" i="2"/>
  <c r="F19" i="2"/>
  <c r="G19" i="2"/>
  <c r="F16" i="6"/>
  <c r="E18" i="6"/>
  <c r="F18" i="6"/>
  <c r="F17" i="6"/>
  <c r="G17" i="6"/>
  <c r="E19" i="6"/>
  <c r="G18" i="6"/>
  <c r="E17" i="6"/>
  <c r="F7" i="29"/>
  <c r="E7" i="29"/>
  <c r="D7" i="29"/>
  <c r="C7" i="29"/>
  <c r="B7" i="29"/>
  <c r="F30" i="30" l="1"/>
  <c r="C30" i="29" l="1"/>
  <c r="D30" i="29"/>
  <c r="E30" i="29"/>
  <c r="F30" i="29"/>
  <c r="B30" i="29"/>
  <c r="G20" i="5" l="1"/>
  <c r="E20" i="5"/>
  <c r="C20" i="5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D8" i="6" l="1"/>
  <c r="D9" i="6"/>
  <c r="D10" i="6"/>
  <c r="D11" i="6"/>
  <c r="D12" i="6"/>
  <c r="D13" i="6"/>
  <c r="D14" i="6"/>
  <c r="D7" i="6"/>
  <c r="C8" i="6"/>
  <c r="C9" i="6"/>
  <c r="C10" i="6"/>
  <c r="C11" i="6"/>
  <c r="C12" i="6"/>
  <c r="C13" i="6"/>
  <c r="C14" i="6"/>
  <c r="C7" i="6"/>
  <c r="B8" i="6"/>
  <c r="B9" i="6"/>
  <c r="B10" i="6"/>
  <c r="B11" i="6"/>
  <c r="B12" i="6"/>
  <c r="B13" i="6"/>
  <c r="B14" i="6"/>
  <c r="B15" i="6"/>
  <c r="B7" i="6"/>
  <c r="D8" i="2"/>
  <c r="D9" i="2"/>
  <c r="D10" i="2"/>
  <c r="D11" i="2"/>
  <c r="D12" i="2"/>
  <c r="D13" i="2"/>
  <c r="D14" i="2"/>
  <c r="D15" i="2"/>
  <c r="D16" i="2"/>
  <c r="D17" i="2"/>
  <c r="D18" i="2"/>
  <c r="D7" i="2"/>
  <c r="C8" i="2"/>
  <c r="C9" i="2"/>
  <c r="C10" i="2"/>
  <c r="C11" i="2"/>
  <c r="C12" i="2"/>
  <c r="C13" i="2"/>
  <c r="C14" i="2"/>
  <c r="C15" i="2"/>
  <c r="C16" i="2"/>
  <c r="C17" i="2"/>
  <c r="C7" i="2"/>
  <c r="B8" i="2"/>
  <c r="B9" i="2"/>
  <c r="B10" i="2"/>
  <c r="B11" i="2"/>
  <c r="B12" i="2"/>
  <c r="B13" i="2"/>
  <c r="B14" i="2"/>
  <c r="B15" i="2"/>
  <c r="B16" i="2"/>
  <c r="B17" i="2"/>
  <c r="B18" i="2"/>
  <c r="E18" i="2" s="1"/>
  <c r="B7" i="2"/>
  <c r="E14" i="2" l="1"/>
  <c r="E10" i="2"/>
  <c r="E17" i="2"/>
  <c r="E13" i="2"/>
  <c r="E9" i="2"/>
  <c r="G17" i="2"/>
  <c r="F17" i="2"/>
  <c r="G13" i="2"/>
  <c r="F13" i="2"/>
  <c r="G9" i="2"/>
  <c r="F9" i="2"/>
  <c r="F14" i="2"/>
  <c r="G14" i="2"/>
  <c r="G10" i="2"/>
  <c r="F10" i="2"/>
  <c r="E16" i="2"/>
  <c r="E12" i="2"/>
  <c r="E8" i="2"/>
  <c r="G16" i="2"/>
  <c r="F16" i="2"/>
  <c r="G12" i="2"/>
  <c r="F12" i="2"/>
  <c r="G8" i="2"/>
  <c r="F8" i="2"/>
  <c r="E7" i="2"/>
  <c r="F18" i="2"/>
  <c r="G18" i="2"/>
  <c r="E15" i="2"/>
  <c r="E11" i="2"/>
  <c r="F7" i="2"/>
  <c r="G7" i="2"/>
  <c r="G15" i="2"/>
  <c r="F15" i="2"/>
  <c r="G11" i="2"/>
  <c r="F11" i="2"/>
  <c r="G19" i="5"/>
  <c r="E19" i="5"/>
  <c r="G18" i="5"/>
  <c r="E18" i="5"/>
  <c r="G17" i="3"/>
  <c r="C19" i="5" l="1"/>
  <c r="G7" i="29" l="1"/>
  <c r="G30" i="29" s="1"/>
  <c r="G17" i="4"/>
  <c r="G16" i="4"/>
  <c r="G15" i="4"/>
  <c r="G14" i="4"/>
  <c r="G13" i="4"/>
  <c r="G12" i="4"/>
  <c r="G11" i="4"/>
  <c r="G10" i="4"/>
  <c r="G9" i="4"/>
  <c r="G8" i="4"/>
  <c r="E13" i="4"/>
  <c r="E12" i="4"/>
  <c r="E11" i="4"/>
  <c r="E10" i="4"/>
  <c r="E9" i="4"/>
  <c r="E8" i="4"/>
  <c r="G16" i="5"/>
  <c r="E16" i="5"/>
  <c r="G15" i="5"/>
  <c r="E15" i="5"/>
  <c r="C15" i="5"/>
  <c r="G14" i="5"/>
  <c r="E14" i="5"/>
  <c r="G13" i="5"/>
  <c r="E13" i="5"/>
  <c r="C13" i="5"/>
  <c r="G12" i="5"/>
  <c r="E12" i="5"/>
  <c r="G11" i="5"/>
  <c r="E11" i="5"/>
  <c r="C11" i="5"/>
  <c r="G10" i="5"/>
  <c r="E10" i="5"/>
  <c r="G9" i="5"/>
  <c r="E9" i="5"/>
  <c r="C9" i="5"/>
  <c r="G8" i="5"/>
  <c r="E8" i="5"/>
  <c r="C8" i="4" l="1"/>
  <c r="C10" i="4"/>
  <c r="C12" i="4"/>
  <c r="C14" i="4"/>
  <c r="C16" i="4"/>
  <c r="C17" i="4"/>
  <c r="C9" i="4"/>
  <c r="C11" i="4"/>
  <c r="C13" i="4"/>
  <c r="C15" i="4"/>
  <c r="C8" i="5"/>
  <c r="C10" i="5"/>
  <c r="C12" i="5"/>
  <c r="C14" i="5"/>
  <c r="C16" i="5"/>
  <c r="G16" i="6"/>
  <c r="G15" i="6"/>
  <c r="G14" i="6"/>
  <c r="G13" i="6"/>
  <c r="G12" i="6"/>
  <c r="G11" i="6"/>
  <c r="G10" i="6"/>
  <c r="G9" i="6"/>
  <c r="G8" i="6"/>
  <c r="G7" i="6"/>
  <c r="F15" i="6"/>
  <c r="F14" i="6"/>
  <c r="F13" i="6"/>
  <c r="F12" i="6"/>
  <c r="F11" i="6"/>
  <c r="F10" i="6"/>
  <c r="F9" i="6"/>
  <c r="F8" i="6"/>
  <c r="F7" i="6"/>
  <c r="E16" i="6"/>
  <c r="E15" i="6"/>
  <c r="E14" i="6"/>
  <c r="E13" i="6"/>
  <c r="E12" i="6"/>
  <c r="E11" i="6"/>
  <c r="E10" i="6"/>
  <c r="E9" i="6"/>
  <c r="E8" i="6"/>
  <c r="E7" i="6"/>
  <c r="G16" i="3"/>
  <c r="G15" i="3"/>
  <c r="G14" i="3"/>
  <c r="G13" i="3"/>
  <c r="G12" i="3"/>
  <c r="G11" i="3"/>
  <c r="G10" i="3"/>
  <c r="G9" i="3"/>
  <c r="E17" i="3"/>
  <c r="E16" i="3"/>
  <c r="E15" i="3"/>
  <c r="E14" i="3"/>
  <c r="E13" i="3"/>
  <c r="E12" i="3"/>
  <c r="E11" i="3"/>
  <c r="E10" i="3"/>
  <c r="E9" i="3"/>
  <c r="C17" i="3"/>
  <c r="C16" i="3"/>
  <c r="C15" i="3"/>
  <c r="C14" i="3"/>
  <c r="C13" i="3"/>
  <c r="C12" i="3"/>
  <c r="C11" i="3"/>
  <c r="C10" i="3"/>
  <c r="C9" i="3"/>
  <c r="G17" i="5"/>
  <c r="E17" i="5"/>
  <c r="C18" i="5"/>
  <c r="C17" i="5" l="1"/>
</calcChain>
</file>

<file path=xl/sharedStrings.xml><?xml version="1.0" encoding="utf-8"?>
<sst xmlns="http://schemas.openxmlformats.org/spreadsheetml/2006/main" count="982" uniqueCount="350">
  <si>
    <t>Ano</t>
  </si>
  <si>
    <t>Total</t>
  </si>
  <si>
    <t>Mês</t>
  </si>
  <si>
    <t>Receita</t>
  </si>
  <si>
    <t>Despesa</t>
  </si>
  <si>
    <t>Outros</t>
  </si>
  <si>
    <t>Brasil</t>
  </si>
  <si>
    <t>França</t>
  </si>
  <si>
    <t>Espanha</t>
  </si>
  <si>
    <t>China</t>
  </si>
  <si>
    <t>Itália</t>
  </si>
  <si>
    <t>México</t>
  </si>
  <si>
    <t>Alemanha</t>
  </si>
  <si>
    <t>Áustria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</si>
  <si>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</si>
  <si>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</si>
  <si>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</si>
  <si>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</si>
  <si>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</si>
  <si>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</si>
  <si>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</si>
  <si>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</si>
  <si>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</si>
  <si>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</si>
  <si>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</si>
  <si>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</si>
  <si>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Banco do Brasil</t>
  </si>
  <si>
    <t>Caixa Econômica Federal</t>
  </si>
  <si>
    <t>Estados Unidos</t>
  </si>
  <si>
    <t>Austrália</t>
  </si>
  <si>
    <t>Mundo</t>
  </si>
  <si>
    <t>Europa do Norte</t>
  </si>
  <si>
    <t>Europa Ocidental</t>
  </si>
  <si>
    <t>Europa Central/Oriental</t>
  </si>
  <si>
    <t>Oceania</t>
  </si>
  <si>
    <t>América do Norte</t>
  </si>
  <si>
    <t>Caribe</t>
  </si>
  <si>
    <t>América Central</t>
  </si>
  <si>
    <t>América do Sul</t>
  </si>
  <si>
    <t>África do Norte</t>
  </si>
  <si>
    <t>1. Fluxo receptivo internacional</t>
  </si>
  <si>
    <t xml:space="preserve">2. Receita cambial gerada pelo turismo </t>
  </si>
  <si>
    <t>I - Turismo no mundo</t>
  </si>
  <si>
    <t>II - Turismo no Brasil</t>
  </si>
  <si>
    <t xml:space="preserve">Total                     </t>
  </si>
  <si>
    <t xml:space="preserve">Total                        </t>
  </si>
  <si>
    <t xml:space="preserve">Mundo                    </t>
  </si>
  <si>
    <t xml:space="preserve">América do Sul         </t>
  </si>
  <si>
    <t xml:space="preserve">Brasil </t>
  </si>
  <si>
    <t>Brasil na América do Sul</t>
  </si>
  <si>
    <t>Desembarque internacional</t>
  </si>
  <si>
    <t>Desembarque nacional</t>
  </si>
  <si>
    <t>Frota do setor</t>
  </si>
  <si>
    <t>Geração de empregos        (Diretos e indiretos)</t>
  </si>
  <si>
    <t>Regiões e sub-regiões</t>
  </si>
  <si>
    <t>Variação anual  (%)</t>
  </si>
  <si>
    <t>Países de residência permanente</t>
  </si>
  <si>
    <t>Variação anual (%)</t>
  </si>
  <si>
    <t>Grandes Regiões e Unidades da Federação</t>
  </si>
  <si>
    <t xml:space="preserve">          Norte</t>
  </si>
  <si>
    <t>Acre</t>
  </si>
  <si>
    <t>Amapá</t>
  </si>
  <si>
    <t>Amazonas</t>
  </si>
  <si>
    <t>Pará</t>
  </si>
  <si>
    <t>Rondônia</t>
  </si>
  <si>
    <t>Roraima</t>
  </si>
  <si>
    <t>Tocantins</t>
  </si>
  <si>
    <t xml:space="preserve">          Nordeste</t>
  </si>
  <si>
    <t>Alagoas</t>
  </si>
  <si>
    <t>Bahia</t>
  </si>
  <si>
    <t>Ceará</t>
  </si>
  <si>
    <t>Maranhão</t>
  </si>
  <si>
    <t>Paraíba</t>
  </si>
  <si>
    <t>Pernambuco</t>
  </si>
  <si>
    <t>Piauí</t>
  </si>
  <si>
    <t>Rio Grande do Norte</t>
  </si>
  <si>
    <t>Sergipe</t>
  </si>
  <si>
    <t xml:space="preserve">          Sudeste</t>
  </si>
  <si>
    <t>Espírito Santo</t>
  </si>
  <si>
    <t>Minas Gerais</t>
  </si>
  <si>
    <t>Rio de Janeiro</t>
  </si>
  <si>
    <t>São Paulo</t>
  </si>
  <si>
    <t xml:space="preserve">          Sul</t>
  </si>
  <si>
    <t>Paraná</t>
  </si>
  <si>
    <t>Rio Grande do Sul</t>
  </si>
  <si>
    <t>Santa Catarina</t>
  </si>
  <si>
    <t xml:space="preserve">          Centro-Oeste</t>
  </si>
  <si>
    <t>Distrito Federal</t>
  </si>
  <si>
    <t>Goiás</t>
  </si>
  <si>
    <t>Mato Grosso</t>
  </si>
  <si>
    <t>Mato Grosso do Sul</t>
  </si>
  <si>
    <t>Parques temáticos</t>
  </si>
  <si>
    <t>(mil R$)</t>
  </si>
  <si>
    <t>Conta turismo (milhões de US$)</t>
  </si>
  <si>
    <t xml:space="preserve">Receita </t>
  </si>
  <si>
    <t>Saldo</t>
  </si>
  <si>
    <t>Estatísticas básicas de turismo</t>
  </si>
  <si>
    <t>Continentes e países de residência permanente</t>
  </si>
  <si>
    <t>Chegadas de turistas</t>
  </si>
  <si>
    <t>Vias de acesso</t>
  </si>
  <si>
    <t>Aérea</t>
  </si>
  <si>
    <t>Marítima</t>
  </si>
  <si>
    <t>Terrestre</t>
  </si>
  <si>
    <t>Fluvial</t>
  </si>
  <si>
    <t>África do Sul</t>
  </si>
  <si>
    <t>Angola</t>
  </si>
  <si>
    <t>Cabo Verde</t>
  </si>
  <si>
    <t>Nigéria</t>
  </si>
  <si>
    <t>Costa Rica</t>
  </si>
  <si>
    <t>Panamá</t>
  </si>
  <si>
    <t>Canadá</t>
  </si>
  <si>
    <t>Argentina</t>
  </si>
  <si>
    <t>Bolívia</t>
  </si>
  <si>
    <t>Chile</t>
  </si>
  <si>
    <t>Colômbia</t>
  </si>
  <si>
    <t>Equador</t>
  </si>
  <si>
    <t>Guiana Francesa</t>
  </si>
  <si>
    <t>Paraguai</t>
  </si>
  <si>
    <t>Peru</t>
  </si>
  <si>
    <t>República da Guiana</t>
  </si>
  <si>
    <t>Suriname</t>
  </si>
  <si>
    <t>Uruguai</t>
  </si>
  <si>
    <t>Venezuela</t>
  </si>
  <si>
    <t>Japão</t>
  </si>
  <si>
    <t xml:space="preserve">República da Coréia </t>
  </si>
  <si>
    <t>Bélgica</t>
  </si>
  <si>
    <t>Dinamarca</t>
  </si>
  <si>
    <t>Finlândia</t>
  </si>
  <si>
    <t>Grécia</t>
  </si>
  <si>
    <t>Holanda</t>
  </si>
  <si>
    <t>Hungria</t>
  </si>
  <si>
    <t>Inglaterra</t>
  </si>
  <si>
    <t>Irlanda</t>
  </si>
  <si>
    <t>Noruega</t>
  </si>
  <si>
    <t>Polônia</t>
  </si>
  <si>
    <t>Portugal</t>
  </si>
  <si>
    <t>Suécia</t>
  </si>
  <si>
    <t>Suíça</t>
  </si>
  <si>
    <t>Nova Zelândia</t>
  </si>
  <si>
    <t>Israel</t>
  </si>
  <si>
    <t>Principais países emissores</t>
  </si>
  <si>
    <t>Posição</t>
  </si>
  <si>
    <t>3. Movimento de passageiros nos aeroportos do Brasil</t>
  </si>
  <si>
    <t>5. Locação de automóveis</t>
  </si>
  <si>
    <t>2. Receita e despesa  cambial turística</t>
  </si>
  <si>
    <t>6 - Resultados econômicos e investimentos em turismo no Brasil</t>
  </si>
  <si>
    <t>Rússia</t>
  </si>
  <si>
    <t>Turistas (milhões de chegadas)</t>
  </si>
  <si>
    <t>Receita cambial (bilhões de US$)</t>
  </si>
  <si>
    <t>Receita Cambial (bilhões de US$)</t>
  </si>
  <si>
    <t>Receita e despesa cambial (milhões de US$)</t>
  </si>
  <si>
    <t>Faturamento                      (bilhões de R$)</t>
  </si>
  <si>
    <t>1 - Chegadas de turistas ao Brasil</t>
  </si>
  <si>
    <t>Outros países da África</t>
  </si>
  <si>
    <t>Cuba</t>
  </si>
  <si>
    <t>Guatemala</t>
  </si>
  <si>
    <t>Índia</t>
  </si>
  <si>
    <t>Outros países da Ásia</t>
  </si>
  <si>
    <t>República Tcheca</t>
  </si>
  <si>
    <t>Outros países da Europa</t>
  </si>
  <si>
    <t xml:space="preserve"> </t>
  </si>
  <si>
    <t>1. Chegadas de turistas ao Brasil</t>
  </si>
  <si>
    <t>2. Receita e despesa cambial turística</t>
  </si>
  <si>
    <t xml:space="preserve">Europa Meridional/Mediterrâneo </t>
  </si>
  <si>
    <t>Ásia Nordeste</t>
  </si>
  <si>
    <t>Ásia Sudeste</t>
  </si>
  <si>
    <t>Ásia Meridional</t>
  </si>
  <si>
    <t>África Subsaariana</t>
  </si>
  <si>
    <t>Participação (%)</t>
  </si>
  <si>
    <t xml:space="preserve">Mundo                  </t>
  </si>
  <si>
    <t xml:space="preserve">América do Sul  </t>
  </si>
  <si>
    <t>América do Sul no Mundo</t>
  </si>
  <si>
    <t>Brasil no Mundo</t>
  </si>
  <si>
    <t>Voos regulares</t>
  </si>
  <si>
    <t>6. Resultados econômicos e
investimentos em turismo no Brasil</t>
  </si>
  <si>
    <t>Fonte: Organização Mundial do Turismo - OMT.</t>
  </si>
  <si>
    <t>Outros países da Oceania</t>
  </si>
  <si>
    <t>Voos não regulares</t>
  </si>
  <si>
    <t>Agências de turismo</t>
  </si>
  <si>
    <t>Fonte: Ministério do Turismo.</t>
  </si>
  <si>
    <t>Meios de hospedagem (MH)</t>
  </si>
  <si>
    <t>Unidades habitacionais (UH)</t>
  </si>
  <si>
    <t>Leitos</t>
  </si>
  <si>
    <t>Acampamentos turísticos</t>
  </si>
  <si>
    <t>Restaurantes, bares e similares</t>
  </si>
  <si>
    <t>Transportadoras turísticas</t>
  </si>
  <si>
    <t>Locadoras de veículos</t>
  </si>
  <si>
    <t>Prestadoras de serviços de infraestrutura para eventos</t>
  </si>
  <si>
    <t>4 - Equipamentos, prestadores de serviços turísticos e profissionais da área de turismo cadastrados no Ministério do Turismo</t>
  </si>
  <si>
    <t>Organizadoras de eventos (congressos, convenções e congêneres)</t>
  </si>
  <si>
    <t>Instituições financeiras federais</t>
  </si>
  <si>
    <t>Banco Nacional de Desenvolvimento Econômico e Social</t>
  </si>
  <si>
    <t>Banco da Amazônia</t>
  </si>
  <si>
    <t>Direto</t>
  </si>
  <si>
    <t>(1) - Excluem-se dos valores indiretos, as operações realizadas pelo Banco do Brasil, Caixa Econômica Federal, Banco do Nordeste e Banco da Amazônia.</t>
  </si>
  <si>
    <t>(2) - Incluem-se, a partir de 2005, outras operações com recursos, além dos oriundos do Fundo Constitucional de Financiamento do Nordeste - FNE e Programam de Apoio ao Turismo Regional - PROATUR.</t>
  </si>
  <si>
    <t>Fonte: Banco Central do Brasil.</t>
  </si>
  <si>
    <t>4. Equipamentos, prestadores de serviços
turísticos e profissionais da área de turismo
cadastrados no Ministério do Turismo</t>
  </si>
  <si>
    <t>5. Locação de autovóveis</t>
  </si>
  <si>
    <t>Usuários                                            (milhões)</t>
  </si>
  <si>
    <t>Fonte: Associação Brasileira de Locadoras de Automóveis - ABLA.</t>
  </si>
  <si>
    <t>(1) Inclui IPI e ICMS sobre os veículos e PIS, CONFINS e ISS sobre a operação do negócio. Estão excluídos os demais impostos, CSSL e imposto de renda.</t>
  </si>
  <si>
    <t>1- Chegadas de turistas ao Brasil</t>
  </si>
  <si>
    <t>Participação %</t>
  </si>
  <si>
    <t>I - TURISMO NO MUNDO - Panorama geral</t>
  </si>
  <si>
    <t>II - TURISMO NO BRASIL</t>
  </si>
  <si>
    <t>&lt;&lt; Sumário</t>
  </si>
  <si>
    <t>Europa</t>
  </si>
  <si>
    <t>Ásia e Pacífico</t>
  </si>
  <si>
    <t>Américas</t>
  </si>
  <si>
    <t>África</t>
  </si>
  <si>
    <t>Oriente Médio</t>
  </si>
  <si>
    <r>
      <t>Banco do Nordeste</t>
    </r>
    <r>
      <rPr>
        <b/>
        <vertAlign val="superscript"/>
        <sz val="10"/>
        <color theme="0"/>
        <rFont val="Arial"/>
        <family val="2"/>
      </rPr>
      <t>(2)</t>
    </r>
  </si>
  <si>
    <r>
      <t>Indireto</t>
    </r>
    <r>
      <rPr>
        <b/>
        <vertAlign val="superscript"/>
        <sz val="10"/>
        <color theme="0"/>
        <rFont val="Arial"/>
        <family val="2"/>
      </rPr>
      <t>(1)</t>
    </r>
  </si>
  <si>
    <t>Sumário</t>
  </si>
  <si>
    <t>REPÚBLICA FEDERATIVA DO BRASIL</t>
  </si>
  <si>
    <t>MINISTÉRIO DO TURISMO</t>
  </si>
  <si>
    <t>José Francisco de Salles Lopes</t>
  </si>
  <si>
    <t>Neiva Duarte</t>
  </si>
  <si>
    <t>Coordenadora Geral de Estudos e Pesquisas</t>
  </si>
  <si>
    <t>Equipe Técnica</t>
  </si>
  <si>
    <t>Cristiano Maluf Dib Valério</t>
  </si>
  <si>
    <t>João Felismario Batista Junior</t>
  </si>
  <si>
    <t>Bloco A - 11º andar - Sala 1108</t>
  </si>
  <si>
    <t>Shopping ID - Edifício Venâncio 3000</t>
  </si>
  <si>
    <t>70716-900 - Brasília - DF</t>
  </si>
  <si>
    <t>Tel.: 55 (61) 2023-8247 / 8241</t>
  </si>
  <si>
    <t>E-mail: depes@turismo.gov.br</t>
  </si>
  <si>
    <t>Fontes: Organização Mundial do Turismo  e Ministério do Turismo.</t>
  </si>
  <si>
    <t xml:space="preserve">Fontes: Departamento de Polícia Federal e Ministério do Turismo.                                                    </t>
  </si>
  <si>
    <t>5 - Locação de autovóveis</t>
  </si>
  <si>
    <t>6 - Resultados econômicos e financiamentos concedidos por instituições financeiras federais para o turismo no Brasil</t>
  </si>
  <si>
    <t>Fonte: Organização Mundial do Turismo – OMT.</t>
  </si>
  <si>
    <t xml:space="preserve">          Oriente Médio</t>
  </si>
  <si>
    <t>Fonte: Organização Mundial do Turismo - OMT e Banco Central do Brasil - BACEN.</t>
  </si>
  <si>
    <t xml:space="preserve">          África</t>
  </si>
  <si>
    <t xml:space="preserve">          América Central e Caribe</t>
  </si>
  <si>
    <t>Outros países da América Central e Caribe</t>
  </si>
  <si>
    <t xml:space="preserve">          América do Norte</t>
  </si>
  <si>
    <t xml:space="preserve">          América do Sul</t>
  </si>
  <si>
    <t xml:space="preserve">          Ásia</t>
  </si>
  <si>
    <t xml:space="preserve">          Europa</t>
  </si>
  <si>
    <t xml:space="preserve">          Oceania</t>
  </si>
  <si>
    <t xml:space="preserve">          Países não especificados</t>
  </si>
  <si>
    <t xml:space="preserve">Fonte: Departamento de Polícia Federal e Ministério do Turismo                                                     </t>
  </si>
  <si>
    <t>Outros países</t>
  </si>
  <si>
    <t xml:space="preserve">              2. A Lei 11.771/08, institui o cadastro obrigatório dos prestadores de serviços turísticos junto ao Ministério do Turismo. Incluem-se como prestadores de serviços turísticos: 1- Sociedade Empresária, 2- Sociedade Simples, 3- Empresário Individual, 4- Serviços Social Autônomo, 5- Cooperativa, 6- Microempreendedor Individual (MEI) e 7- Empresa Individual de Responsabilidade Limitada (EIRELI).</t>
  </si>
  <si>
    <t xml:space="preserve">              3. Incluem-se em Oferta Hoteleira os subtipos de atividades à ela vinculadas no CADASTUR: I- Albergue, II- Alojamento de Floresta, III- Cama e Café, IV- Flat/Apart Hotel, V- Hotel, VI- Hotel Fazenda, VII- Hotel Histórico, VIII- Pousada, IX- Resort.</t>
  </si>
  <si>
    <t xml:space="preserve">              2. A Lei 11.771/08, institui o cadastro opcional dos prestadores de serviços turísticos junto ao Ministério do Turismo. Incluem-se como prestadores de serviços turísticos: 1- Sociedade Empresária, 2- Sociedade Simples, 3- Empresário Individual, 4- Serviços Social Autônomo, 5- Cooperativa, 6- Microempreendedor Individual (MEI) e 7- Empresa Individual de Responsabilidade Limitada (EIRELI).</t>
  </si>
  <si>
    <t xml:space="preserve">              3. Incluem-se em Organizadoras de eventos os subtipos de atividades à ela vinculadas no CADASTUR: I- Organizadora de Congressos, Convenções e Congêneres e II- Organizadora de Feiras de Negócios, Exposições e Congêneres</t>
  </si>
  <si>
    <t xml:space="preserve">              3. Incluem-se em Prestadoras de serviços de infraestrutura para eventos os subtipos de atividades à ela vinculadas no CADASTUR: I- Montadoras de Feiras e Negócios, Exposições e Eventos, II- Organizadores, Promotores e Prestadores de Serviços de Infraestrutura e III- Locação de Equipamentos.</t>
  </si>
  <si>
    <t>Notas: Os valores de Receita e Despesa são referentes ao período de janeiro a dezembro dos respectivos anos, com aproximações decimais.</t>
  </si>
  <si>
    <t>Fonte: Instituições financeiras federais:  Banco do Brasil, Caixa Econômica Federal, Banco Nacional de Desenvolvimento Econômico e Social, Banco do Nordeste e Banco da Amazônia.</t>
  </si>
  <si>
    <t>Ilbert Israel do Nascimento Silva</t>
  </si>
  <si>
    <t xml:space="preserve">Ministério do Turismo - MTur </t>
  </si>
  <si>
    <t>Setor Comercial Norte - Quadra 06</t>
  </si>
  <si>
    <t xml:space="preserve">              4. Dados de 2013 foram revisados.</t>
  </si>
  <si>
    <t xml:space="preserve">              3. Dados de 2013 foram revisados.</t>
  </si>
  <si>
    <t>Banco Nacional de Desenvolvimento
Econômico e Social</t>
  </si>
  <si>
    <r>
      <t>Indireto</t>
    </r>
    <r>
      <rPr>
        <b/>
        <vertAlign val="superscript"/>
        <sz val="11"/>
        <color theme="0"/>
        <rFont val="Arial"/>
        <family val="2"/>
      </rPr>
      <t>(1)</t>
    </r>
  </si>
  <si>
    <r>
      <t>Banco do Nordeste</t>
    </r>
    <r>
      <rPr>
        <b/>
        <vertAlign val="superscript"/>
        <sz val="11"/>
        <color theme="0"/>
        <rFont val="Arial"/>
        <family val="2"/>
      </rPr>
      <t>(2)</t>
    </r>
  </si>
  <si>
    <t>Pedro Vicente da Silva Neto</t>
  </si>
  <si>
    <t>Turquia</t>
  </si>
  <si>
    <t>Reino Unido</t>
  </si>
  <si>
    <t>Tailândia</t>
  </si>
  <si>
    <t>Malásia</t>
  </si>
  <si>
    <t>Hong Kong (China)</t>
  </si>
  <si>
    <t>Macao (China)</t>
  </si>
  <si>
    <t>Arábia Saudita</t>
  </si>
  <si>
    <t>...</t>
  </si>
  <si>
    <t>Singapura</t>
  </si>
  <si>
    <t>Nota: Valores a partir de janeiro de 2014 atualizados de acordo com a nova metodologia do Banco Central.</t>
  </si>
  <si>
    <t>Notas: 1. Quantidade de prestadores de serviços turísticos regularmente cadastrados no Sistema de Cadastro dos Empreendimentos, Equipamentos e Profissionais da Área de Turismo (CADASTUR), que declararam exercer a atividade de prestadoras de serviços de infraestrutura para eventos. Note-se que cada prestador de serviços pode se cadastrar em mais de uma atividade. Posição: 31 de dezembro de cada ano, exceto  2014 que foi utilizado a data de 30 de novembro de 2014, para mais informações consultar a Nota Técnica MTur 001/15.</t>
  </si>
  <si>
    <r>
      <t xml:space="preserve">    </t>
    </r>
    <r>
      <rPr>
        <sz val="8"/>
        <rFont val="Arial"/>
        <family val="2"/>
      </rPr>
      <t xml:space="preserve">     </t>
    </r>
    <r>
      <rPr>
        <sz val="9"/>
        <rFont val="Arial"/>
        <family val="2"/>
      </rPr>
      <t xml:space="preserve">     2. A Lei 11.771/08, institui o cadastro obrigatório dos prestadores de serviços turísticos junto ao Ministério do Turismo. Incluem-se como prestadores de serviços turísticos: 1- Sociedade Empresária, 2- Sociedade Simples, 3- Empresário Individual, 4- Serviços Social Autônomo, 5- Cooperativa, 6- Microempreendedor Individual (MEI) e 7- Empresa Individual de Responsabilidade Limitada (EIRELI).</t>
    </r>
  </si>
  <si>
    <r>
      <t xml:space="preserve"> </t>
    </r>
    <r>
      <rPr>
        <sz val="8"/>
        <rFont val="Arial"/>
        <family val="2"/>
      </rPr>
      <t xml:space="preserve">   </t>
    </r>
    <r>
      <rPr>
        <sz val="9"/>
        <rFont val="Arial"/>
        <family val="2"/>
      </rPr>
      <t xml:space="preserve">          3. Incluem-se em Agências de Turismo os subtipos de atividades à ela vinculadas no CADASTUR: I- Agência de Viagens, II- Agência de Receptivo e IV- Operadora de Turismo.</t>
    </r>
  </si>
  <si>
    <t>Notas: 1. Quantidade de prestadores de serviços turísticos regularmente cadastrados no Sistema de Cadastro dos Empreendimentos, Equipamentos e Profissionais da Área de Turismo (CADASTUR), que declararam exercer a atividade de prestadoras de serviços de infraestrutura para eventos. Note-se que cada prestador de serviços pode se cadastrar em mais de uma atividade.Posição: 31 de dezembro de cada ano, exceto  2014 que foi utilizado a data de 30 de novembro de 2014, para mais informações consultar a Nota Técnica MTur 001/15.</t>
  </si>
  <si>
    <t xml:space="preserve">              3. Incluem-se em Restaurantes, bares e similares os subtipos de atividades à ela vinculadas no CADASTUR: I- Restaurante, II- Bar, III- Cafeteria e IV- Similar</t>
  </si>
  <si>
    <r>
      <t xml:space="preserve">2014 </t>
    </r>
    <r>
      <rPr>
        <vertAlign val="superscript"/>
        <sz val="10"/>
        <rFont val="Arial"/>
        <family val="2"/>
      </rPr>
      <t>(2)</t>
    </r>
  </si>
  <si>
    <r>
      <t xml:space="preserve">Geração de impostos                                   (bilhões de R$) </t>
    </r>
    <r>
      <rPr>
        <b/>
        <vertAlign val="superscript"/>
        <sz val="10"/>
        <color theme="0"/>
        <rFont val="Arial"/>
        <family val="2"/>
      </rPr>
      <t>(1)</t>
    </r>
  </si>
  <si>
    <t>Fonte: Banco Central do Brasil - BACEN.</t>
  </si>
  <si>
    <t xml:space="preserve">             Valores a partir de janeiro de 2010 atualizados de acordo com a nova metodologia do Banco Central do Brasil.</t>
  </si>
  <si>
    <t>(2) A partir de 2014 a ABLA iniciou nova série histórica por meio do cruzamento de dados e números obtidos junto às montadoras, diretorias regionais e sindicatos de locadoras (Sindlocs) com os dados e números das Secretarias de Fazenda, da Confederação Nacional do Transporte, das Juntas Comerciais, da Fenabrave, da Anfavea e do Denatran.</t>
  </si>
  <si>
    <t>André Ricardo Santana da Costa</t>
  </si>
  <si>
    <t>1. Fluxo receptivo internacional mundial</t>
  </si>
  <si>
    <t>2. Receita cambial gerada pelo turismo mundial</t>
  </si>
  <si>
    <t>Brasil - Ano base 2015</t>
  </si>
  <si>
    <t>1.1 - Chegadas de turistas internacionais no mundo por regiões e sub-regiões - 2010-2015</t>
  </si>
  <si>
    <t>Notas: 1. Dados de 2010 a 2014 revisados.</t>
  </si>
  <si>
    <t xml:space="preserve">             2. Dados de 2015 preliminares.</t>
  </si>
  <si>
    <t>1.3 - Comparativo de chegadas de turistas internacionais: Mundo, América do Sul e Brasil - 2000-2015</t>
  </si>
  <si>
    <t>1.4 - Principais países receptores de turistas internacionais - 2010-2015</t>
  </si>
  <si>
    <t>2.1 - Receita cambial turística no mundo por regiões e sub-regiões - 2011-2015</t>
  </si>
  <si>
    <t xml:space="preserve">           2. Dados de 2015 preliminares.</t>
  </si>
  <si>
    <t>2.2 - Receita cambial turística: Mundo, América do Sul e Brasil - 2000-2015</t>
  </si>
  <si>
    <t>Notas: 1. Dados de 2011 e 2014 revisados.</t>
  </si>
  <si>
    <t>1.1 - Chegadas de turistas ao Brasil, por vias de acesso, segundo Continentes e países de residência permanente - 2014-2015</t>
  </si>
  <si>
    <t>Brasília-DF, Setembro de 2016.</t>
  </si>
  <si>
    <r>
      <t xml:space="preserve">SECRETARIA
</t>
    </r>
    <r>
      <rPr>
        <b/>
        <sz val="16"/>
        <rFont val="Verdana"/>
        <family val="2"/>
      </rPr>
      <t>EXECUTIVA</t>
    </r>
  </si>
  <si>
    <r>
      <t xml:space="preserve">MINISTÉRIO DO
</t>
    </r>
    <r>
      <rPr>
        <b/>
        <sz val="16"/>
        <rFont val="Verdana"/>
        <family val="2"/>
      </rPr>
      <t>TURISMO</t>
    </r>
  </si>
  <si>
    <t>Estatísticas básicas de turismo - Brasil - Ano Base 2015</t>
  </si>
  <si>
    <t>1.2 - Chegadas de turistas internacionais: Mundo, América do Sul e Brasil - 2000-2015</t>
  </si>
  <si>
    <t>2.4 - Receita cambial turística dos principais países receptores de turistas - 2011-2015</t>
  </si>
  <si>
    <t>1.2 - Chegadas de turistas ao Brasil, segundo principais países emissores - 2011-2015</t>
  </si>
  <si>
    <t>3.2 - Desembarques de passageiros em voos internacionais, segundo os meses - 2014-2015</t>
  </si>
  <si>
    <t>3.1 - Desembarques de passageiros em voos internacionais - variação anual - 2000-2015</t>
  </si>
  <si>
    <t>3.3 - Desembarques de passageiros em voos nacionais - variação anual - 2000-2015</t>
  </si>
  <si>
    <t>3.4 - Desembarques de passageiros em voos nacionais, segundo os meses - 2014-2015</t>
  </si>
  <si>
    <t>2.3 - Comparativo da receita cambial turística: Mundo, América do Sul e Brasil - 2000-2015</t>
  </si>
  <si>
    <t>2.1 - Variação da receita e despesa cambial turística, segundo os meses - 2014-2015</t>
  </si>
  <si>
    <t>1.3 - Chegadas de turistas ao Brasil, segundo os anos - 1970-2015</t>
  </si>
  <si>
    <t xml:space="preserve">              4. Dados de 2014 foram revisados.</t>
  </si>
  <si>
    <t>4.1 - Agências de turismo cadastradas no Ministério do Turismo, segundo Grandes Regiões e Unidades da Federação - 2014-2015</t>
  </si>
  <si>
    <t>4.2 - Oferta hoteleira, cadastrada no Ministério do Turismo, segundo Grandes Regiões e Unidades da Federação - 2014-2015</t>
  </si>
  <si>
    <r>
      <t>Oferta hoteleira</t>
    </r>
    <r>
      <rPr>
        <b/>
        <vertAlign val="superscript"/>
        <sz val="11"/>
        <color theme="0"/>
        <rFont val="Arial"/>
        <family val="2"/>
      </rPr>
      <t>(1)</t>
    </r>
  </si>
  <si>
    <t xml:space="preserve">             4. Dados de 2014 foram revisados.  Variações  no número e  tamanho de estabelecimentos, de um ano para o outro, influenciam a variação de  número de Unidades habitacionais - UH e leitos.</t>
  </si>
  <si>
    <t>4.3 - Acampamentos turísticos cadastrados no Ministério do Turismo, segundo Grandes Regiões e Unidades da Federação - 2014-2015</t>
  </si>
  <si>
    <t xml:space="preserve">             3. Dados de 2014 foram revisados.</t>
  </si>
  <si>
    <t>4.4 - Restaurantes, bares e similares cadastrados no Ministério do Turismo, segundo Grandes Regiões e Unidades da Federação - 2014-2015</t>
  </si>
  <si>
    <t>4.5 - Parques temáticos cadastrados no Ministério do Turismo, segundo Grandes Regiões e Unidades da Federação - 2014-2015</t>
  </si>
  <si>
    <t>4.6 - Transportadoras turísticas cadastradas no Ministério do Turismo, segundo Grandes Regiões e Unidades da Federação - 2014-2015</t>
  </si>
  <si>
    <t>4.7 - Locadoras de veículos cadastradas no Ministério do Turismo, segundo Grandes Regiões e Unidades da Federação - 2014-2015</t>
  </si>
  <si>
    <t>5.1 - Indicadores de desempenho - ABLA - 2000-2015</t>
  </si>
  <si>
    <t>6.1 - Conta turismo do Brasil - 2000-2015</t>
  </si>
  <si>
    <t>6.2 - Desembolso de recursos realizados por instituições financeiras federais para o financiamento do turismo no Brasil, segundo os anos - 2003-2015</t>
  </si>
  <si>
    <t>4.8 - Organizadoras de eventos (congressos, convenções e congêneres) cadastradas no Ministério do Turismo, segundo Grandes Regiões 
e Unidades da Federação - 2014-2015</t>
  </si>
  <si>
    <t>4.9 - Prestadoras de serviços de infraestrutura para eventos, cadastradas no Ministério do Turismo, segundo Grandes Regiões e Unidades 
da Federação - 2014-2015</t>
  </si>
  <si>
    <t xml:space="preserve">           2. Dados de 2012 e 2013 revisados de acordo com o "UNWTO Tourism Highlights, 2016 Edition".</t>
  </si>
  <si>
    <t>Notas: 1. Dados de 2011 revisados de acordo com o "UNWTO Tourism Highlights, 2014 Edition".</t>
  </si>
  <si>
    <t>Suiça</t>
  </si>
  <si>
    <t xml:space="preserve">           3. Dados de 2015 preliminares.</t>
  </si>
  <si>
    <t>-</t>
  </si>
  <si>
    <t>Notas:  1. Os dados incluem desembarques de passageiros residentes e não-residentes no Brasil.</t>
  </si>
  <si>
    <t xml:space="preserve">             2. Dados dos aeroportos disponibilizados pela ANAC: Guarulhos-SP, Campinas-SP e Brasília-DF – desde 2013; Confins (MG) e Galeão (RJ) - desde Agosto/2014; Governador Aluízio Alves Natal (RN) - desde Junho/2014.</t>
  </si>
  <si>
    <t>Fonte: Empresa Brasileira de Infraestrutura Aeroportuária - INFRAERO e Agência Nacional de Aviação Civil - ANAC (Aeroportos concedidos)</t>
  </si>
  <si>
    <r>
      <t xml:space="preserve">2015 </t>
    </r>
    <r>
      <rPr>
        <vertAlign val="superscript"/>
        <sz val="10"/>
        <rFont val="Arial"/>
        <family val="2"/>
      </rPr>
      <t>(2)</t>
    </r>
  </si>
  <si>
    <t>Notas: (1) Excluem-se dos valores indiretos, as operações realizadas pelo Banco do Brasil, Caixa Econômica Federal, Banco do Nordeste e Banco da Amazônia.</t>
  </si>
  <si>
    <t xml:space="preserve">            (2) Incluem-se, a partir de 2005, outras operações com recursos, além dos oriundos do Fundo Constitucional de Financiamento do Nordeste - FNE e Programam de Apoio ao Turismo Regional - PROATUR.</t>
  </si>
  <si>
    <t>Alberto Alves (Ministro de Estado do Turismo - Interino)</t>
  </si>
  <si>
    <t>Secretário Executivo</t>
  </si>
  <si>
    <t>Diretor de Estudos Econômicos e Pesquisas</t>
  </si>
  <si>
    <t>Gilce Zelinda Battistuz</t>
  </si>
  <si>
    <t>Coordenadora Geral de Informações Gerenciais</t>
  </si>
  <si>
    <t>MICHEL TEMER</t>
  </si>
  <si>
    <t>Presidente da República</t>
  </si>
  <si>
    <t>Departamento de Estudos Econômicos e Pesquisas - DEPES</t>
  </si>
  <si>
    <t>Portal: http://www.turismo.gov.br</t>
  </si>
  <si>
    <t>6.3 - Desembolso de recursos realizados por instituições financeiras federais para o financiamento do turismo no Brasil,
 segundo os meses - 2014-2015</t>
  </si>
  <si>
    <t xml:space="preserve">           3. Dados de 2014 e 2015 revisados de acordo como o "UNWTO World Tourism Barometer - Volume 14 - July 2016".</t>
  </si>
  <si>
    <t xml:space="preserve">           4. Dados de 2015 preliminares.</t>
  </si>
  <si>
    <t xml:space="preserve">           2. Dados de 2012 a 2015 revisados de acordo como o "UNWTO World Tourism Barometer - Volume 14 - July 2016".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</si>
</sst>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  <numFmt numFmtId="169" formatCode="_(* #,##0_);_(* \(#,##0\);_(* \-??_);_(@_)"/>
    <numFmt numFmtId="170" formatCode="0.0;[Red]0.0"/>
    <numFmt numFmtId="171" formatCode="0.0"/>
    <numFmt numFmtId="172" formatCode="00"/>
    <numFmt numFmtId="173" formatCode="_-* #,##0_-;\-* #,##0_-;_-* &quot;-&quot;??_-;_-@_-"/>
    <numFmt numFmtId="174" formatCode="_(* #,##0_);_(* \(#,##0\);_(* &quot;-&quot;?_);_(@_)"/>
    <numFmt numFmtId="175" formatCode="0\º"/>
    <numFmt numFmtId="176" formatCode="_(* #,##0.000_);_(* \(#,##0.000\);_(* &quot;-&quot;??_);_(@_)"/>
  </numFmts>
  <fonts count="6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48"/>
      <name val="Arial"/>
      <family val="2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42"/>
      <color rgb="FF002060"/>
      <name val="Arial"/>
      <family val="2"/>
    </font>
    <font>
      <sz val="10"/>
      <color rgb="FF002060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32"/>
      <name val="Arial"/>
      <family val="2"/>
    </font>
    <font>
      <sz val="10"/>
      <color theme="1" tint="0.34998626667073579"/>
      <name val="Arial"/>
      <family val="2"/>
    </font>
    <font>
      <b/>
      <sz val="14"/>
      <color theme="1" tint="0.34998626667073579"/>
      <name val="Arial"/>
      <family val="2"/>
    </font>
    <font>
      <b/>
      <sz val="20"/>
      <color theme="1" tint="0.34998626667073579"/>
      <name val="Arial"/>
      <family val="2"/>
    </font>
    <font>
      <b/>
      <sz val="14"/>
      <color theme="1" tint="0.34998626667073579"/>
      <name val="Times New Roman"/>
      <family val="1"/>
    </font>
    <font>
      <b/>
      <sz val="2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14"/>
      <color theme="1" tint="0.249977111117893"/>
      <name val="Arial"/>
      <family val="2"/>
    </font>
    <font>
      <b/>
      <sz val="14"/>
      <color theme="1" tint="0.249977111117893"/>
      <name val="Times New Roman"/>
      <family val="1"/>
    </font>
    <font>
      <b/>
      <sz val="36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vertAlign val="superscript"/>
      <sz val="11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22"/>
      <color rgb="FF002060"/>
      <name val="Arial"/>
      <family val="2"/>
    </font>
    <font>
      <u/>
      <sz val="10"/>
      <color theme="10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6"/>
      <name val="Verdana"/>
      <family val="2"/>
    </font>
    <font>
      <b/>
      <sz val="16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auto="1"/>
      </top>
      <bottom style="thin">
        <color theme="0"/>
      </bottom>
      <diagonal/>
    </border>
    <border>
      <left style="thin">
        <color theme="0"/>
      </left>
      <right/>
      <top style="medium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auto="1"/>
      </bottom>
      <diagonal/>
    </border>
    <border>
      <left style="thin">
        <color theme="0"/>
      </left>
      <right/>
      <top style="thin">
        <color theme="0"/>
      </top>
      <bottom style="medium">
        <color auto="1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/>
      <right style="thin">
        <color theme="0"/>
      </right>
      <top style="medium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1"/>
      </top>
      <bottom style="thin">
        <color theme="0"/>
      </bottom>
      <diagonal/>
    </border>
    <border>
      <left style="thin">
        <color theme="0"/>
      </left>
      <right/>
      <top style="medium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/>
      </bottom>
      <diagonal/>
    </border>
    <border>
      <left style="thin">
        <color theme="0"/>
      </left>
      <right/>
      <top style="thin">
        <color theme="0"/>
      </top>
      <bottom style="medium">
        <color theme="1"/>
      </bottom>
      <diagonal/>
    </border>
  </borders>
  <cellStyleXfs count="75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164" fontId="3" fillId="0" borderId="0" applyFont="0" applyFill="0" applyBorder="0" applyAlignment="0" applyProtection="0"/>
    <xf numFmtId="0" fontId="20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1" fillId="16" borderId="5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60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</cellStyleXfs>
  <cellXfs count="567">
    <xf numFmtId="0" fontId="0" fillId="0" borderId="0" xfId="0"/>
    <xf numFmtId="0" fontId="3" fillId="24" borderId="0" xfId="0" applyFont="1" applyFill="1" applyBorder="1" applyAlignment="1">
      <alignment vertical="center"/>
    </xf>
    <xf numFmtId="0" fontId="42" fillId="24" borderId="0" xfId="0" applyFont="1" applyFill="1" applyBorder="1"/>
    <xf numFmtId="0" fontId="42" fillId="24" borderId="0" xfId="0" applyFont="1" applyFill="1"/>
    <xf numFmtId="0" fontId="2" fillId="24" borderId="0" xfId="0" applyFont="1" applyFill="1" applyBorder="1"/>
    <xf numFmtId="0" fontId="2" fillId="24" borderId="0" xfId="0" applyFont="1" applyFill="1"/>
    <xf numFmtId="0" fontId="10" fillId="24" borderId="0" xfId="33" applyFont="1" applyFill="1" applyAlignment="1">
      <alignment horizontal="left" vertical="center"/>
    </xf>
    <xf numFmtId="166" fontId="10" fillId="24" borderId="0" xfId="47" applyNumberFormat="1" applyFont="1" applyFill="1" applyBorder="1" applyAlignment="1">
      <alignment horizontal="left" vertical="center"/>
    </xf>
    <xf numFmtId="0" fontId="9" fillId="24" borderId="0" xfId="0" applyFont="1" applyFill="1"/>
    <xf numFmtId="170" fontId="9" fillId="24" borderId="0" xfId="0" applyNumberFormat="1" applyFont="1" applyFill="1"/>
    <xf numFmtId="0" fontId="3" fillId="24" borderId="0" xfId="33" applyFont="1" applyFill="1" applyBorder="1" applyAlignment="1">
      <alignment horizontal="left" vertical="center"/>
    </xf>
    <xf numFmtId="168" fontId="3" fillId="24" borderId="0" xfId="47" applyNumberFormat="1" applyFont="1" applyFill="1" applyBorder="1" applyAlignment="1">
      <alignment horizontal="left" vertical="center"/>
    </xf>
    <xf numFmtId="0" fontId="2" fillId="24" borderId="0" xfId="33" applyFont="1" applyFill="1" applyBorder="1" applyAlignment="1">
      <alignment horizontal="left" vertical="center"/>
    </xf>
    <xf numFmtId="0" fontId="30" fillId="24" borderId="0" xfId="33" applyFont="1" applyFill="1" applyAlignment="1">
      <alignment horizontal="right" vertical="center"/>
    </xf>
    <xf numFmtId="0" fontId="11" fillId="24" borderId="0" xfId="0" applyFont="1" applyFill="1" applyBorder="1"/>
    <xf numFmtId="0" fontId="11" fillId="24" borderId="0" xfId="0" applyFont="1" applyFill="1"/>
    <xf numFmtId="0" fontId="3" fillId="24" borderId="0" xfId="0" applyFont="1" applyFill="1" applyBorder="1"/>
    <xf numFmtId="0" fontId="38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/>
    <xf numFmtId="0" fontId="41" fillId="24" borderId="0" xfId="0" applyFont="1" applyFill="1" applyBorder="1" applyAlignment="1"/>
    <xf numFmtId="0" fontId="41" fillId="24" borderId="0" xfId="0" applyFont="1" applyFill="1"/>
    <xf numFmtId="0" fontId="41" fillId="24" borderId="0" xfId="0" applyFont="1" applyFill="1" applyBorder="1"/>
    <xf numFmtId="0" fontId="3" fillId="24" borderId="0" xfId="0" applyFont="1" applyFill="1" applyBorder="1" applyAlignment="1"/>
    <xf numFmtId="0" fontId="45" fillId="24" borderId="0" xfId="0" applyFont="1" applyFill="1" applyBorder="1" applyAlignment="1">
      <alignment vertical="center"/>
    </xf>
    <xf numFmtId="0" fontId="2" fillId="24" borderId="0" xfId="33" applyFont="1" applyFill="1" applyBorder="1" applyAlignment="1">
      <alignment vertical="center"/>
    </xf>
    <xf numFmtId="172" fontId="2" fillId="24" borderId="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3" fillId="24" borderId="0" xfId="0" applyFont="1" applyFill="1"/>
    <xf numFmtId="0" fontId="3" fillId="24" borderId="0" xfId="0" applyFont="1" applyFill="1" applyBorder="1" applyAlignment="1">
      <alignment horizontal="center" vertical="center" wrapText="1"/>
    </xf>
    <xf numFmtId="0" fontId="48" fillId="24" borderId="0" xfId="0" applyFont="1" applyFill="1" applyBorder="1" applyAlignment="1">
      <alignment horizontal="left" vertical="center"/>
    </xf>
    <xf numFmtId="0" fontId="46" fillId="24" borderId="0" xfId="0" applyFont="1" applyFill="1" applyBorder="1" applyAlignment="1">
      <alignment vertical="center"/>
    </xf>
    <xf numFmtId="0" fontId="49" fillId="24" borderId="0" xfId="0" applyFont="1" applyFill="1" applyBorder="1" applyAlignment="1">
      <alignment horizontal="center" vertical="center" wrapText="1"/>
    </xf>
    <xf numFmtId="0" fontId="50" fillId="24" borderId="0" xfId="0" applyFont="1" applyFill="1" applyBorder="1" applyAlignment="1">
      <alignment horizontal="left" vertical="center"/>
    </xf>
    <xf numFmtId="0" fontId="51" fillId="24" borderId="0" xfId="0" applyFont="1" applyFill="1" applyBorder="1" applyAlignment="1">
      <alignment vertical="center"/>
    </xf>
    <xf numFmtId="172" fontId="52" fillId="24" borderId="0" xfId="0" applyNumberFormat="1" applyFont="1" applyFill="1" applyBorder="1" applyAlignment="1">
      <alignment horizontal="center" vertical="center" wrapText="1"/>
    </xf>
    <xf numFmtId="0" fontId="53" fillId="24" borderId="0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/>
    </xf>
    <xf numFmtId="0" fontId="30" fillId="24" borderId="0" xfId="0" applyFont="1" applyFill="1" applyAlignment="1">
      <alignment vertical="center"/>
    </xf>
    <xf numFmtId="0" fontId="42" fillId="24" borderId="0" xfId="33" applyFont="1" applyFill="1" applyBorder="1" applyAlignment="1">
      <alignment vertical="center"/>
    </xf>
    <xf numFmtId="0" fontId="44" fillId="26" borderId="13" xfId="33" applyFont="1" applyFill="1" applyBorder="1" applyAlignment="1">
      <alignment horizontal="center" vertical="center"/>
    </xf>
    <xf numFmtId="0" fontId="44" fillId="26" borderId="14" xfId="33" applyFont="1" applyFill="1" applyBorder="1" applyAlignment="1">
      <alignment horizontal="center" vertical="center"/>
    </xf>
    <xf numFmtId="0" fontId="6" fillId="27" borderId="12" xfId="33" applyFont="1" applyFill="1" applyBorder="1" applyAlignment="1">
      <alignment horizontal="center" vertical="center" wrapText="1"/>
    </xf>
    <xf numFmtId="166" fontId="6" fillId="27" borderId="13" xfId="47" applyNumberFormat="1" applyFont="1" applyFill="1" applyBorder="1" applyAlignment="1">
      <alignment horizontal="center" vertical="center"/>
    </xf>
    <xf numFmtId="166" fontId="6" fillId="27" borderId="14" xfId="47" applyNumberFormat="1" applyFont="1" applyFill="1" applyBorder="1" applyAlignment="1">
      <alignment horizontal="center" vertical="center"/>
    </xf>
    <xf numFmtId="0" fontId="6" fillId="27" borderId="12" xfId="33" applyFont="1" applyFill="1" applyBorder="1" applyAlignment="1">
      <alignment horizontal="center" vertical="center"/>
    </xf>
    <xf numFmtId="166" fontId="11" fillId="28" borderId="13" xfId="47" applyNumberFormat="1" applyFont="1" applyFill="1" applyBorder="1" applyAlignment="1">
      <alignment horizontal="center" vertical="center"/>
    </xf>
    <xf numFmtId="166" fontId="11" fillId="25" borderId="13" xfId="47" applyNumberFormat="1" applyFont="1" applyFill="1" applyBorder="1" applyAlignment="1">
      <alignment horizontal="center" vertical="center"/>
    </xf>
    <xf numFmtId="0" fontId="6" fillId="27" borderId="18" xfId="33" applyFont="1" applyFill="1" applyBorder="1" applyAlignment="1">
      <alignment horizontal="center" vertical="center"/>
    </xf>
    <xf numFmtId="166" fontId="6" fillId="27" borderId="19" xfId="47" applyNumberFormat="1" applyFont="1" applyFill="1" applyBorder="1" applyAlignment="1">
      <alignment horizontal="center" vertical="center"/>
    </xf>
    <xf numFmtId="0" fontId="11" fillId="28" borderId="12" xfId="33" applyFont="1" applyFill="1" applyBorder="1" applyAlignment="1">
      <alignment horizontal="left" vertical="center"/>
    </xf>
    <xf numFmtId="0" fontId="11" fillId="28" borderId="12" xfId="33" applyFont="1" applyFill="1" applyBorder="1" applyAlignment="1">
      <alignment horizontal="left" vertical="center" wrapText="1"/>
    </xf>
    <xf numFmtId="0" fontId="10" fillId="24" borderId="0" xfId="0" applyFont="1" applyFill="1" applyBorder="1"/>
    <xf numFmtId="0" fontId="10" fillId="24" borderId="0" xfId="0" applyFont="1" applyFill="1"/>
    <xf numFmtId="0" fontId="43" fillId="26" borderId="13" xfId="33" applyFont="1" applyFill="1" applyBorder="1" applyAlignment="1">
      <alignment horizontal="center" vertical="center" wrapText="1"/>
    </xf>
    <xf numFmtId="0" fontId="43" fillId="26" borderId="14" xfId="33" applyFont="1" applyFill="1" applyBorder="1" applyAlignment="1">
      <alignment horizontal="center" vertical="center" wrapText="1"/>
    </xf>
    <xf numFmtId="0" fontId="11" fillId="28" borderId="12" xfId="33" applyFont="1" applyFill="1" applyBorder="1" applyAlignment="1">
      <alignment horizontal="center" vertical="center" wrapText="1"/>
    </xf>
    <xf numFmtId="0" fontId="11" fillId="28" borderId="18" xfId="33" applyFont="1" applyFill="1" applyBorder="1" applyAlignment="1">
      <alignment horizontal="center" vertical="center" wrapText="1"/>
    </xf>
    <xf numFmtId="168" fontId="11" fillId="28" borderId="13" xfId="47" applyNumberFormat="1" applyFont="1" applyFill="1" applyBorder="1" applyAlignment="1">
      <alignment horizontal="center" vertical="center" wrapText="1"/>
    </xf>
    <xf numFmtId="165" fontId="11" fillId="28" borderId="13" xfId="47" applyNumberFormat="1" applyFont="1" applyFill="1" applyBorder="1" applyAlignment="1">
      <alignment horizontal="center" vertical="center" wrapText="1"/>
    </xf>
    <xf numFmtId="165" fontId="11" fillId="28" borderId="19" xfId="47" applyNumberFormat="1" applyFont="1" applyFill="1" applyBorder="1" applyAlignment="1">
      <alignment horizontal="center" vertical="center" wrapText="1"/>
    </xf>
    <xf numFmtId="168" fontId="11" fillId="25" borderId="13" xfId="47" applyNumberFormat="1" applyFont="1" applyFill="1" applyBorder="1" applyAlignment="1">
      <alignment horizontal="center" vertical="center"/>
    </xf>
    <xf numFmtId="165" fontId="11" fillId="25" borderId="13" xfId="47" applyNumberFormat="1" applyFont="1" applyFill="1" applyBorder="1" applyAlignment="1">
      <alignment horizontal="center" vertical="center" wrapText="1"/>
    </xf>
    <xf numFmtId="165" fontId="11" fillId="25" borderId="19" xfId="47" applyNumberFormat="1" applyFont="1" applyFill="1" applyBorder="1" applyAlignment="1">
      <alignment horizontal="center" vertical="center" wrapText="1"/>
    </xf>
    <xf numFmtId="168" fontId="11" fillId="25" borderId="13" xfId="47" applyNumberFormat="1" applyFont="1" applyFill="1" applyBorder="1" applyAlignment="1">
      <alignment horizontal="center" vertical="center" wrapText="1"/>
    </xf>
    <xf numFmtId="165" fontId="11" fillId="25" borderId="14" xfId="47" applyNumberFormat="1" applyFont="1" applyFill="1" applyBorder="1" applyAlignment="1">
      <alignment horizontal="center" vertical="center" wrapText="1"/>
    </xf>
    <xf numFmtId="168" fontId="11" fillId="25" borderId="19" xfId="47" applyNumberFormat="1" applyFont="1" applyFill="1" applyBorder="1" applyAlignment="1">
      <alignment horizontal="center" vertical="center" wrapText="1"/>
    </xf>
    <xf numFmtId="165" fontId="11" fillId="25" borderId="20" xfId="47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vertical="center"/>
    </xf>
    <xf numFmtId="0" fontId="3" fillId="24" borderId="0" xfId="33" applyFont="1" applyFill="1" applyBorder="1"/>
    <xf numFmtId="0" fontId="31" fillId="24" borderId="0" xfId="33" applyFont="1" applyFill="1" applyAlignment="1">
      <alignment horizontal="right" vertical="center"/>
    </xf>
    <xf numFmtId="171" fontId="31" fillId="24" borderId="0" xfId="33" applyNumberFormat="1" applyFont="1" applyFill="1" applyAlignment="1">
      <alignment horizontal="right" vertical="center"/>
    </xf>
    <xf numFmtId="168" fontId="10" fillId="24" borderId="0" xfId="47" applyNumberFormat="1" applyFont="1" applyFill="1" applyBorder="1" applyAlignment="1">
      <alignment horizontal="left" vertical="center"/>
    </xf>
    <xf numFmtId="0" fontId="3" fillId="24" borderId="0" xfId="33" applyFont="1" applyFill="1"/>
    <xf numFmtId="0" fontId="4" fillId="24" borderId="0" xfId="33" applyFont="1" applyFill="1" applyAlignment="1"/>
    <xf numFmtId="0" fontId="4" fillId="24" borderId="0" xfId="33" applyFont="1" applyFill="1"/>
    <xf numFmtId="0" fontId="4" fillId="24" borderId="0" xfId="33" applyFont="1" applyFill="1" applyBorder="1"/>
    <xf numFmtId="0" fontId="7" fillId="24" borderId="0" xfId="33" applyFont="1" applyFill="1"/>
    <xf numFmtId="37" fontId="3" fillId="24" borderId="0" xfId="33" applyNumberFormat="1" applyFont="1" applyFill="1"/>
    <xf numFmtId="0" fontId="2" fillId="24" borderId="0" xfId="0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10" fillId="24" borderId="0" xfId="0" applyFont="1" applyFill="1" applyAlignment="1">
      <alignment vertical="top"/>
    </xf>
    <xf numFmtId="0" fontId="3" fillId="24" borderId="0" xfId="36" applyFont="1" applyFill="1"/>
    <xf numFmtId="167" fontId="3" fillId="24" borderId="0" xfId="36" applyNumberFormat="1" applyFont="1" applyFill="1"/>
    <xf numFmtId="0" fontId="3" fillId="24" borderId="0" xfId="36" applyFont="1" applyFill="1" applyBorder="1" applyAlignment="1">
      <alignment vertical="center"/>
    </xf>
    <xf numFmtId="0" fontId="3" fillId="24" borderId="0" xfId="36" applyFont="1" applyFill="1" applyBorder="1" applyAlignment="1">
      <alignment horizontal="left" vertical="center"/>
    </xf>
    <xf numFmtId="0" fontId="10" fillId="24" borderId="0" xfId="36" applyFont="1" applyFill="1" applyAlignment="1">
      <alignment vertical="center" wrapText="1"/>
    </xf>
    <xf numFmtId="0" fontId="3" fillId="24" borderId="0" xfId="36" applyFont="1" applyFill="1" applyBorder="1"/>
    <xf numFmtId="0" fontId="10" fillId="24" borderId="0" xfId="36" applyFont="1" applyFill="1" applyAlignment="1">
      <alignment vertical="top" wrapText="1"/>
    </xf>
    <xf numFmtId="0" fontId="7" fillId="24" borderId="0" xfId="36" applyFont="1" applyFill="1"/>
    <xf numFmtId="167" fontId="3" fillId="24" borderId="0" xfId="45" applyNumberFormat="1" applyFont="1" applyFill="1" applyBorder="1" applyAlignment="1">
      <alignment vertical="center"/>
    </xf>
    <xf numFmtId="0" fontId="2" fillId="24" borderId="0" xfId="0" applyFont="1" applyFill="1" applyAlignment="1">
      <alignment vertical="top"/>
    </xf>
    <xf numFmtId="0" fontId="7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vertical="top"/>
    </xf>
    <xf numFmtId="1" fontId="7" fillId="24" borderId="0" xfId="0" applyNumberFormat="1" applyFont="1" applyFill="1" applyBorder="1" applyAlignment="1"/>
    <xf numFmtId="0" fontId="7" fillId="24" borderId="0" xfId="0" applyFont="1" applyFill="1" applyBorder="1"/>
    <xf numFmtId="0" fontId="3" fillId="24" borderId="0" xfId="0" applyFont="1" applyFill="1" applyAlignment="1">
      <alignment vertical="center"/>
    </xf>
    <xf numFmtId="0" fontId="3" fillId="24" borderId="0" xfId="66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167" fontId="3" fillId="24" borderId="0" xfId="0" applyNumberFormat="1" applyFont="1" applyFill="1" applyAlignment="1">
      <alignment vertical="center"/>
    </xf>
    <xf numFmtId="165" fontId="3" fillId="24" borderId="0" xfId="45" applyFont="1" applyFill="1" applyBorder="1" applyAlignment="1">
      <alignment horizontal="center" vertical="center"/>
    </xf>
    <xf numFmtId="167" fontId="3" fillId="24" borderId="0" xfId="45" applyNumberFormat="1" applyFont="1" applyFill="1" applyBorder="1" applyAlignment="1">
      <alignment horizontal="left" vertical="center"/>
    </xf>
    <xf numFmtId="167" fontId="3" fillId="24" borderId="0" xfId="45" applyNumberFormat="1" applyFont="1" applyFill="1" applyAlignment="1">
      <alignment vertical="center"/>
    </xf>
    <xf numFmtId="168" fontId="2" fillId="24" borderId="0" xfId="45" applyNumberFormat="1" applyFont="1" applyFill="1" applyBorder="1" applyAlignment="1">
      <alignment horizontal="right" vertical="center" wrapText="1"/>
    </xf>
    <xf numFmtId="0" fontId="4" fillId="24" borderId="0" xfId="0" applyFont="1" applyFill="1" applyAlignment="1">
      <alignment horizontal="left" vertical="top"/>
    </xf>
    <xf numFmtId="166" fontId="8" fillId="24" borderId="0" xfId="45" applyNumberFormat="1" applyFont="1" applyFill="1" applyBorder="1"/>
    <xf numFmtId="166" fontId="8" fillId="24" borderId="0" xfId="45" applyNumberFormat="1" applyFont="1" applyFill="1"/>
    <xf numFmtId="166" fontId="9" fillId="24" borderId="0" xfId="45" applyNumberFormat="1" applyFont="1" applyFill="1" applyBorder="1"/>
    <xf numFmtId="166" fontId="9" fillId="24" borderId="0" xfId="45" applyNumberFormat="1" applyFont="1" applyFill="1"/>
    <xf numFmtId="0" fontId="9" fillId="24" borderId="0" xfId="0" applyFont="1" applyFill="1" applyBorder="1"/>
    <xf numFmtId="0" fontId="48" fillId="24" borderId="0" xfId="0" applyFont="1" applyFill="1" applyBorder="1" applyAlignment="1" applyProtection="1">
      <alignment horizontal="left" vertical="center"/>
    </xf>
    <xf numFmtId="0" fontId="46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49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vertical="center"/>
    </xf>
    <xf numFmtId="0" fontId="42" fillId="24" borderId="0" xfId="0" applyFont="1" applyFill="1" applyProtection="1"/>
    <xf numFmtId="0" fontId="42" fillId="24" borderId="0" xfId="33" applyFont="1" applyFill="1" applyBorder="1" applyAlignment="1" applyProtection="1">
      <alignment vertical="center"/>
    </xf>
    <xf numFmtId="0" fontId="42" fillId="24" borderId="0" xfId="0" applyFont="1" applyFill="1" applyBorder="1" applyProtection="1"/>
    <xf numFmtId="0" fontId="11" fillId="24" borderId="0" xfId="0" applyFont="1" applyFill="1" applyBorder="1" applyProtection="1"/>
    <xf numFmtId="0" fontId="11" fillId="24" borderId="0" xfId="0" applyFont="1" applyFill="1" applyProtection="1"/>
    <xf numFmtId="0" fontId="43" fillId="26" borderId="13" xfId="33" applyFont="1" applyFill="1" applyBorder="1" applyAlignment="1" applyProtection="1">
      <alignment horizontal="center" vertical="center" wrapText="1"/>
    </xf>
    <xf numFmtId="0" fontId="43" fillId="26" borderId="14" xfId="33" applyFont="1" applyFill="1" applyBorder="1" applyAlignment="1" applyProtection="1">
      <alignment horizontal="center" vertical="center" wrapText="1"/>
    </xf>
    <xf numFmtId="0" fontId="11" fillId="28" borderId="12" xfId="33" applyFont="1" applyFill="1" applyBorder="1" applyAlignment="1" applyProtection="1">
      <alignment horizontal="center" vertical="center" wrapText="1"/>
    </xf>
    <xf numFmtId="168" fontId="11" fillId="25" borderId="13" xfId="47" applyNumberFormat="1" applyFont="1" applyFill="1" applyBorder="1" applyAlignment="1" applyProtection="1">
      <alignment horizontal="center" vertical="center"/>
    </xf>
    <xf numFmtId="168" fontId="11" fillId="25" borderId="13" xfId="47" applyNumberFormat="1" applyFont="1" applyFill="1" applyBorder="1" applyAlignment="1" applyProtection="1">
      <alignment horizontal="center" vertical="center" wrapText="1"/>
    </xf>
    <xf numFmtId="168" fontId="11" fillId="28" borderId="13" xfId="47" applyNumberFormat="1" applyFont="1" applyFill="1" applyBorder="1" applyAlignment="1" applyProtection="1">
      <alignment horizontal="center" vertical="center" wrapText="1"/>
    </xf>
    <xf numFmtId="165" fontId="11" fillId="28" borderId="13" xfId="47" applyFont="1" applyFill="1" applyBorder="1" applyAlignment="1" applyProtection="1">
      <alignment vertical="center"/>
    </xf>
    <xf numFmtId="165" fontId="11" fillId="28" borderId="14" xfId="47" applyFont="1" applyFill="1" applyBorder="1" applyAlignment="1" applyProtection="1">
      <alignment horizontal="center" vertical="center"/>
    </xf>
    <xf numFmtId="0" fontId="11" fillId="28" borderId="18" xfId="33" applyFont="1" applyFill="1" applyBorder="1" applyAlignment="1" applyProtection="1">
      <alignment horizontal="center" vertical="center" wrapText="1"/>
    </xf>
    <xf numFmtId="168" fontId="11" fillId="28" borderId="19" xfId="47" applyNumberFormat="1" applyFont="1" applyFill="1" applyBorder="1" applyAlignment="1" applyProtection="1">
      <alignment horizontal="center" vertical="center" wrapText="1"/>
    </xf>
    <xf numFmtId="165" fontId="11" fillId="28" borderId="19" xfId="47" applyFont="1" applyFill="1" applyBorder="1" applyAlignment="1" applyProtection="1">
      <alignment vertical="center"/>
    </xf>
    <xf numFmtId="165" fontId="11" fillId="28" borderId="20" xfId="47" applyFont="1" applyFill="1" applyBorder="1" applyAlignment="1" applyProtection="1">
      <alignment horizontal="center" vertical="center"/>
    </xf>
    <xf numFmtId="0" fontId="10" fillId="24" borderId="0" xfId="33" applyFont="1" applyFill="1" applyAlignment="1" applyProtection="1">
      <alignment horizontal="left" vertical="center"/>
    </xf>
    <xf numFmtId="0" fontId="10" fillId="24" borderId="0" xfId="0" applyFont="1" applyFill="1" applyBorder="1" applyProtection="1"/>
    <xf numFmtId="0" fontId="10" fillId="24" borderId="0" xfId="0" applyFont="1" applyFill="1" applyProtection="1"/>
    <xf numFmtId="166" fontId="10" fillId="24" borderId="0" xfId="47" applyNumberFormat="1" applyFont="1" applyFill="1" applyBorder="1" applyAlignment="1" applyProtection="1">
      <alignment horizontal="left" vertical="center"/>
    </xf>
    <xf numFmtId="0" fontId="2" fillId="24" borderId="0" xfId="0" applyFont="1" applyFill="1" applyProtection="1"/>
    <xf numFmtId="0" fontId="2" fillId="24" borderId="0" xfId="0" applyFont="1" applyFill="1" applyBorder="1" applyProtection="1"/>
    <xf numFmtId="0" fontId="11" fillId="28" borderId="12" xfId="33" applyFont="1" applyFill="1" applyBorder="1" applyAlignment="1">
      <alignment vertical="center"/>
    </xf>
    <xf numFmtId="0" fontId="11" fillId="28" borderId="18" xfId="33" applyFont="1" applyFill="1" applyBorder="1" applyAlignment="1">
      <alignment vertical="center"/>
    </xf>
    <xf numFmtId="168" fontId="11" fillId="25" borderId="13" xfId="47" applyNumberFormat="1" applyFont="1" applyFill="1" applyBorder="1" applyAlignment="1">
      <alignment horizontal="center" vertical="center" textRotation="180"/>
    </xf>
    <xf numFmtId="168" fontId="11" fillId="28" borderId="14" xfId="47" applyNumberFormat="1" applyFont="1" applyFill="1" applyBorder="1" applyAlignment="1">
      <alignment horizontal="center" vertical="center" textRotation="180"/>
    </xf>
    <xf numFmtId="0" fontId="11" fillId="24" borderId="0" xfId="0" applyFont="1" applyFill="1" applyAlignment="1">
      <alignment horizontal="center" vertical="center" textRotation="180"/>
    </xf>
    <xf numFmtId="167" fontId="6" fillId="27" borderId="13" xfId="33" applyNumberFormat="1" applyFont="1" applyFill="1" applyBorder="1" applyAlignment="1">
      <alignment vertical="center"/>
    </xf>
    <xf numFmtId="167" fontId="6" fillId="27" borderId="14" xfId="33" applyNumberFormat="1" applyFont="1" applyFill="1" applyBorder="1" applyAlignment="1">
      <alignment vertical="center"/>
    </xf>
    <xf numFmtId="0" fontId="6" fillId="27" borderId="12" xfId="33" applyFont="1" applyFill="1" applyBorder="1" applyAlignment="1">
      <alignment vertical="center"/>
    </xf>
    <xf numFmtId="167" fontId="6" fillId="27" borderId="13" xfId="47" applyNumberFormat="1" applyFont="1" applyFill="1" applyBorder="1" applyAlignment="1">
      <alignment vertical="center"/>
    </xf>
    <xf numFmtId="167" fontId="6" fillId="27" borderId="14" xfId="47" applyNumberFormat="1" applyFont="1" applyFill="1" applyBorder="1" applyAlignment="1">
      <alignment vertical="center"/>
    </xf>
    <xf numFmtId="167" fontId="6" fillId="27" borderId="19" xfId="47" applyNumberFormat="1" applyFont="1" applyFill="1" applyBorder="1" applyAlignment="1">
      <alignment vertical="center"/>
    </xf>
    <xf numFmtId="167" fontId="6" fillId="27" borderId="20" xfId="47" applyNumberFormat="1" applyFont="1" applyFill="1" applyBorder="1" applyAlignment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56" fillId="26" borderId="13" xfId="33" applyFont="1" applyFill="1" applyBorder="1" applyAlignment="1">
      <alignment horizontal="center" vertical="center" wrapText="1"/>
    </xf>
    <xf numFmtId="169" fontId="6" fillId="27" borderId="13" xfId="33" applyNumberFormat="1" applyFont="1" applyFill="1" applyBorder="1" applyAlignment="1">
      <alignment horizontal="center" vertical="center" wrapText="1"/>
    </xf>
    <xf numFmtId="0" fontId="11" fillId="27" borderId="13" xfId="33" applyFont="1" applyFill="1" applyBorder="1" applyAlignment="1">
      <alignment horizontal="center" vertical="center" wrapText="1"/>
    </xf>
    <xf numFmtId="169" fontId="11" fillId="28" borderId="13" xfId="33" applyNumberFormat="1" applyFont="1" applyFill="1" applyBorder="1" applyAlignment="1">
      <alignment horizontal="center" vertical="center" wrapText="1"/>
    </xf>
    <xf numFmtId="39" fontId="11" fillId="28" borderId="13" xfId="33" applyNumberFormat="1" applyFont="1" applyFill="1" applyBorder="1" applyAlignment="1">
      <alignment horizontal="center" vertical="center" wrapText="1"/>
    </xf>
    <xf numFmtId="167" fontId="11" fillId="28" borderId="13" xfId="47" applyNumberFormat="1" applyFont="1" applyFill="1" applyBorder="1" applyAlignment="1">
      <alignment horizontal="center" vertical="center" wrapText="1"/>
    </xf>
    <xf numFmtId="167" fontId="11" fillId="28" borderId="19" xfId="47" applyNumberFormat="1" applyFont="1" applyFill="1" applyBorder="1" applyAlignment="1">
      <alignment horizontal="center" vertical="center" wrapText="1"/>
    </xf>
    <xf numFmtId="39" fontId="11" fillId="28" borderId="19" xfId="33" applyNumberFormat="1" applyFont="1" applyFill="1" applyBorder="1" applyAlignment="1">
      <alignment horizontal="center" vertical="center" wrapText="1"/>
    </xf>
    <xf numFmtId="169" fontId="11" fillId="28" borderId="19" xfId="33" applyNumberFormat="1" applyFont="1" applyFill="1" applyBorder="1" applyAlignment="1">
      <alignment horizontal="center" vertical="center" wrapText="1"/>
    </xf>
    <xf numFmtId="169" fontId="11" fillId="25" borderId="13" xfId="33" applyNumberFormat="1" applyFont="1" applyFill="1" applyBorder="1" applyAlignment="1">
      <alignment horizontal="center" vertical="center" wrapText="1"/>
    </xf>
    <xf numFmtId="39" fontId="11" fillId="25" borderId="13" xfId="33" applyNumberFormat="1" applyFont="1" applyFill="1" applyBorder="1" applyAlignment="1">
      <alignment horizontal="center" vertical="center" wrapText="1"/>
    </xf>
    <xf numFmtId="39" fontId="11" fillId="25" borderId="19" xfId="33" applyNumberFormat="1" applyFont="1" applyFill="1" applyBorder="1" applyAlignment="1">
      <alignment horizontal="center" vertical="center" wrapText="1"/>
    </xf>
    <xf numFmtId="169" fontId="11" fillId="25" borderId="19" xfId="33" applyNumberFormat="1" applyFont="1" applyFill="1" applyBorder="1" applyAlignment="1">
      <alignment horizontal="center" vertical="center" wrapText="1"/>
    </xf>
    <xf numFmtId="0" fontId="7" fillId="28" borderId="13" xfId="66" applyFont="1" applyFill="1" applyBorder="1" applyAlignment="1">
      <alignment horizontal="center" vertical="center" wrapText="1"/>
    </xf>
    <xf numFmtId="0" fontId="7" fillId="28" borderId="12" xfId="66" applyFont="1" applyFill="1" applyBorder="1" applyAlignment="1">
      <alignment horizontal="center" vertical="center" wrapText="1"/>
    </xf>
    <xf numFmtId="167" fontId="3" fillId="28" borderId="13" xfId="47" applyNumberFormat="1" applyFont="1" applyFill="1" applyBorder="1" applyAlignment="1">
      <alignment horizontal="center" vertical="center" wrapText="1"/>
    </xf>
    <xf numFmtId="167" fontId="3" fillId="28" borderId="13" xfId="47" applyNumberFormat="1" applyFont="1" applyFill="1" applyBorder="1" applyAlignment="1">
      <alignment vertical="center" wrapText="1"/>
    </xf>
    <xf numFmtId="167" fontId="3" fillId="28" borderId="13" xfId="47" applyNumberFormat="1" applyFont="1" applyFill="1" applyBorder="1" applyAlignment="1">
      <alignment horizontal="left" vertical="center" wrapText="1"/>
    </xf>
    <xf numFmtId="0" fontId="7" fillId="28" borderId="18" xfId="66" applyFont="1" applyFill="1" applyBorder="1" applyAlignment="1">
      <alignment horizontal="center" vertical="center" wrapText="1"/>
    </xf>
    <xf numFmtId="167" fontId="3" fillId="28" borderId="19" xfId="47" applyNumberFormat="1" applyFont="1" applyFill="1" applyBorder="1" applyAlignment="1">
      <alignment horizontal="center" vertical="center" wrapText="1"/>
    </xf>
    <xf numFmtId="0" fontId="7" fillId="28" borderId="19" xfId="66" applyFont="1" applyFill="1" applyBorder="1" applyAlignment="1">
      <alignment horizontal="center" vertical="center" wrapText="1"/>
    </xf>
    <xf numFmtId="167" fontId="3" fillId="28" borderId="19" xfId="47" applyNumberFormat="1" applyFont="1" applyFill="1" applyBorder="1" applyAlignment="1">
      <alignment vertical="center" wrapText="1"/>
    </xf>
    <xf numFmtId="0" fontId="55" fillId="26" borderId="12" xfId="66" applyFont="1" applyFill="1" applyBorder="1" applyAlignment="1">
      <alignment horizontal="center" vertical="center"/>
    </xf>
    <xf numFmtId="0" fontId="55" fillId="26" borderId="13" xfId="66" applyFont="1" applyFill="1" applyBorder="1" applyAlignment="1">
      <alignment horizontal="center" vertical="center" wrapText="1"/>
    </xf>
    <xf numFmtId="0" fontId="55" fillId="26" borderId="13" xfId="66" applyFont="1" applyFill="1" applyBorder="1" applyAlignment="1">
      <alignment horizontal="center" vertical="center"/>
    </xf>
    <xf numFmtId="0" fontId="55" fillId="26" borderId="14" xfId="66" applyFont="1" applyFill="1" applyBorder="1" applyAlignment="1">
      <alignment horizontal="center" vertical="center" wrapText="1"/>
    </xf>
    <xf numFmtId="167" fontId="3" fillId="25" borderId="13" xfId="47" applyNumberFormat="1" applyFont="1" applyFill="1" applyBorder="1" applyAlignment="1">
      <alignment horizontal="center" vertical="center" wrapText="1"/>
    </xf>
    <xf numFmtId="167" fontId="3" fillId="25" borderId="13" xfId="47" applyNumberFormat="1" applyFont="1" applyFill="1" applyBorder="1" applyAlignment="1">
      <alignment vertical="center" wrapText="1"/>
    </xf>
    <xf numFmtId="167" fontId="3" fillId="25" borderId="19" xfId="47" applyNumberFormat="1" applyFont="1" applyFill="1" applyBorder="1" applyAlignment="1">
      <alignment vertical="center" wrapText="1"/>
    </xf>
    <xf numFmtId="0" fontId="7" fillId="25" borderId="13" xfId="66" applyFont="1" applyFill="1" applyBorder="1" applyAlignment="1">
      <alignment horizontal="center" vertical="center" wrapText="1"/>
    </xf>
    <xf numFmtId="0" fontId="7" fillId="25" borderId="19" xfId="66" applyFont="1" applyFill="1" applyBorder="1" applyAlignment="1">
      <alignment horizontal="center" vertical="center" wrapText="1"/>
    </xf>
    <xf numFmtId="167" fontId="3" fillId="25" borderId="14" xfId="47" applyNumberFormat="1" applyFont="1" applyFill="1" applyBorder="1" applyAlignment="1">
      <alignment vertical="center" wrapText="1"/>
    </xf>
    <xf numFmtId="0" fontId="47" fillId="24" borderId="0" xfId="0" applyFont="1" applyFill="1" applyBorder="1" applyAlignment="1" applyProtection="1">
      <alignment vertical="center"/>
    </xf>
    <xf numFmtId="0" fontId="11" fillId="28" borderId="0" xfId="0" applyFont="1" applyFill="1" applyBorder="1" applyAlignment="1">
      <alignment vertical="center" wrapText="1"/>
    </xf>
    <xf numFmtId="0" fontId="11" fillId="28" borderId="10" xfId="0" applyFont="1" applyFill="1" applyBorder="1" applyAlignment="1">
      <alignment vertical="center" wrapText="1"/>
    </xf>
    <xf numFmtId="0" fontId="6" fillId="27" borderId="0" xfId="0" applyFont="1" applyFill="1" applyBorder="1" applyAlignment="1">
      <alignment horizontal="center" vertical="center" wrapText="1"/>
    </xf>
    <xf numFmtId="167" fontId="6" fillId="27" borderId="0" xfId="45" applyNumberFormat="1" applyFont="1" applyFill="1" applyBorder="1" applyAlignment="1">
      <alignment horizontal="center" vertical="center" wrapText="1"/>
    </xf>
    <xf numFmtId="165" fontId="6" fillId="27" borderId="0" xfId="45" applyFont="1" applyFill="1" applyBorder="1" applyAlignment="1">
      <alignment vertical="center" wrapText="1"/>
    </xf>
    <xf numFmtId="165" fontId="11" fillId="25" borderId="0" xfId="45" applyFont="1" applyFill="1" applyBorder="1" applyAlignment="1">
      <alignment vertical="center" wrapText="1"/>
    </xf>
    <xf numFmtId="165" fontId="11" fillId="25" borderId="10" xfId="45" applyFont="1" applyFill="1" applyBorder="1" applyAlignment="1">
      <alignment vertical="center" wrapText="1"/>
    </xf>
    <xf numFmtId="1" fontId="11" fillId="28" borderId="12" xfId="0" applyNumberFormat="1" applyFont="1" applyFill="1" applyBorder="1" applyAlignment="1">
      <alignment horizontal="center" vertical="center" wrapText="1"/>
    </xf>
    <xf numFmtId="165" fontId="11" fillId="28" borderId="13" xfId="45" applyFont="1" applyFill="1" applyBorder="1" applyAlignment="1">
      <alignment vertical="center"/>
    </xf>
    <xf numFmtId="3" fontId="11" fillId="28" borderId="13" xfId="0" applyNumberFormat="1" applyFont="1" applyFill="1" applyBorder="1" applyAlignment="1">
      <alignment vertical="center" wrapText="1"/>
    </xf>
    <xf numFmtId="1" fontId="11" fillId="28" borderId="18" xfId="0" applyNumberFormat="1" applyFont="1" applyFill="1" applyBorder="1" applyAlignment="1">
      <alignment horizontal="center" vertical="center" wrapText="1"/>
    </xf>
    <xf numFmtId="165" fontId="11" fillId="28" borderId="19" xfId="45" applyFont="1" applyFill="1" applyBorder="1" applyAlignment="1">
      <alignment vertical="center"/>
    </xf>
    <xf numFmtId="3" fontId="11" fillId="28" borderId="19" xfId="0" applyNumberFormat="1" applyFont="1" applyFill="1" applyBorder="1" applyAlignment="1">
      <alignment vertical="center" wrapText="1"/>
    </xf>
    <xf numFmtId="0" fontId="43" fillId="26" borderId="13" xfId="0" applyFont="1" applyFill="1" applyBorder="1" applyAlignment="1">
      <alignment horizontal="center" vertical="center" wrapText="1"/>
    </xf>
    <xf numFmtId="0" fontId="43" fillId="26" borderId="14" xfId="0" applyFont="1" applyFill="1" applyBorder="1" applyAlignment="1">
      <alignment horizontal="center" vertical="center" wrapText="1"/>
    </xf>
    <xf numFmtId="167" fontId="11" fillId="25" borderId="13" xfId="45" applyNumberFormat="1" applyFont="1" applyFill="1" applyBorder="1" applyAlignment="1">
      <alignment vertical="center"/>
    </xf>
    <xf numFmtId="165" fontId="11" fillId="25" borderId="13" xfId="45" applyFont="1" applyFill="1" applyBorder="1" applyAlignment="1">
      <alignment vertical="center"/>
    </xf>
    <xf numFmtId="167" fontId="11" fillId="25" borderId="19" xfId="45" applyNumberFormat="1" applyFont="1" applyFill="1" applyBorder="1" applyAlignment="1">
      <alignment vertical="center"/>
    </xf>
    <xf numFmtId="165" fontId="11" fillId="25" borderId="19" xfId="45" applyFont="1" applyFill="1" applyBorder="1" applyAlignment="1">
      <alignment vertical="center"/>
    </xf>
    <xf numFmtId="3" fontId="11" fillId="25" borderId="13" xfId="0" applyNumberFormat="1" applyFont="1" applyFill="1" applyBorder="1" applyAlignment="1">
      <alignment vertical="center" wrapText="1"/>
    </xf>
    <xf numFmtId="165" fontId="11" fillId="25" borderId="14" xfId="45" applyFont="1" applyFill="1" applyBorder="1" applyAlignment="1">
      <alignment vertical="center"/>
    </xf>
    <xf numFmtId="3" fontId="11" fillId="25" borderId="19" xfId="0" applyNumberFormat="1" applyFont="1" applyFill="1" applyBorder="1" applyAlignment="1">
      <alignment vertical="center" wrapText="1"/>
    </xf>
    <xf numFmtId="165" fontId="11" fillId="25" borderId="20" xfId="45" applyFont="1" applyFill="1" applyBorder="1" applyAlignment="1">
      <alignment vertical="center"/>
    </xf>
    <xf numFmtId="3" fontId="6" fillId="27" borderId="12" xfId="0" applyNumberFormat="1" applyFont="1" applyFill="1" applyBorder="1" applyAlignment="1">
      <alignment horizontal="center" vertical="center"/>
    </xf>
    <xf numFmtId="167" fontId="6" fillId="27" borderId="13" xfId="45" applyNumberFormat="1" applyFont="1" applyFill="1" applyBorder="1" applyAlignment="1">
      <alignment horizontal="center" vertical="center"/>
    </xf>
    <xf numFmtId="165" fontId="6" fillId="27" borderId="14" xfId="45" applyFont="1" applyFill="1" applyBorder="1" applyAlignment="1">
      <alignment horizontal="center" vertical="center" wrapText="1"/>
    </xf>
    <xf numFmtId="3" fontId="11" fillId="28" borderId="12" xfId="0" applyNumberFormat="1" applyFont="1" applyFill="1" applyBorder="1" applyAlignment="1">
      <alignment horizontal="left" vertical="center"/>
    </xf>
    <xf numFmtId="3" fontId="11" fillId="28" borderId="18" xfId="0" applyNumberFormat="1" applyFont="1" applyFill="1" applyBorder="1" applyAlignment="1">
      <alignment horizontal="left" vertical="center"/>
    </xf>
    <xf numFmtId="0" fontId="47" fillId="24" borderId="0" xfId="0" applyFont="1" applyFill="1" applyBorder="1" applyAlignment="1" applyProtection="1">
      <alignment horizontal="center" vertical="center"/>
    </xf>
    <xf numFmtId="0" fontId="47" fillId="24" borderId="0" xfId="0" applyFont="1" applyFill="1" applyBorder="1" applyAlignment="1" applyProtection="1">
      <alignment horizontal="right" vertical="center"/>
    </xf>
    <xf numFmtId="0" fontId="43" fillId="26" borderId="13" xfId="36" applyFont="1" applyFill="1" applyBorder="1" applyAlignment="1">
      <alignment horizontal="center" vertical="center"/>
    </xf>
    <xf numFmtId="0" fontId="43" fillId="26" borderId="14" xfId="36" applyFont="1" applyFill="1" applyBorder="1" applyAlignment="1">
      <alignment horizontal="center" vertical="center"/>
    </xf>
    <xf numFmtId="0" fontId="6" fillId="27" borderId="12" xfId="36" applyFont="1" applyFill="1" applyBorder="1" applyAlignment="1">
      <alignment horizontal="center" vertical="center"/>
    </xf>
    <xf numFmtId="0" fontId="11" fillId="28" borderId="12" xfId="36" applyFont="1" applyFill="1" applyBorder="1" applyAlignment="1">
      <alignment vertical="center"/>
    </xf>
    <xf numFmtId="0" fontId="11" fillId="28" borderId="18" xfId="36" applyFont="1" applyFill="1" applyBorder="1" applyAlignment="1">
      <alignment vertical="center"/>
    </xf>
    <xf numFmtId="0" fontId="43" fillId="26" borderId="13" xfId="36" applyFont="1" applyFill="1" applyBorder="1" applyAlignment="1">
      <alignment horizontal="center" vertical="center"/>
    </xf>
    <xf numFmtId="0" fontId="43" fillId="26" borderId="14" xfId="36" applyFont="1" applyFill="1" applyBorder="1" applyAlignment="1">
      <alignment horizontal="center" vertical="center"/>
    </xf>
    <xf numFmtId="0" fontId="43" fillId="26" borderId="13" xfId="36" applyFont="1" applyFill="1" applyBorder="1" applyAlignment="1">
      <alignment horizontal="center" vertical="center" wrapText="1"/>
    </xf>
    <xf numFmtId="0" fontId="43" fillId="26" borderId="14" xfId="36" applyFont="1" applyFill="1" applyBorder="1" applyAlignment="1">
      <alignment horizontal="center" vertical="center" wrapText="1"/>
    </xf>
    <xf numFmtId="0" fontId="43" fillId="26" borderId="13" xfId="33" applyFont="1" applyFill="1" applyBorder="1" applyAlignment="1">
      <alignment horizontal="center" vertical="center" wrapText="1"/>
    </xf>
    <xf numFmtId="0" fontId="47" fillId="24" borderId="0" xfId="0" applyFont="1" applyFill="1" applyBorder="1" applyAlignment="1" applyProtection="1">
      <alignment horizontal="center" vertical="center"/>
    </xf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0" fontId="43" fillId="26" borderId="13" xfId="36" applyFont="1" applyFill="1" applyBorder="1" applyAlignment="1">
      <alignment horizontal="center" vertical="center"/>
    </xf>
    <xf numFmtId="0" fontId="43" fillId="26" borderId="14" xfId="36" applyFont="1" applyFill="1" applyBorder="1" applyAlignment="1">
      <alignment horizontal="center" vertical="center"/>
    </xf>
    <xf numFmtId="0" fontId="47" fillId="24" borderId="0" xfId="0" applyFont="1" applyFill="1" applyBorder="1" applyAlignment="1" applyProtection="1">
      <alignment horizontal="center" vertical="center"/>
    </xf>
    <xf numFmtId="0" fontId="10" fillId="24" borderId="0" xfId="36" applyFont="1" applyFill="1"/>
    <xf numFmtId="0" fontId="3" fillId="28" borderId="12" xfId="0" applyFont="1" applyFill="1" applyBorder="1" applyAlignment="1">
      <alignment horizontal="center" vertical="center" wrapText="1"/>
    </xf>
    <xf numFmtId="167" fontId="3" fillId="28" borderId="13" xfId="45" applyNumberFormat="1" applyFont="1" applyFill="1" applyBorder="1" applyAlignment="1">
      <alignment vertical="center" wrapText="1"/>
    </xf>
    <xf numFmtId="165" fontId="3" fillId="25" borderId="13" xfId="45" applyFont="1" applyFill="1" applyBorder="1" applyAlignment="1">
      <alignment vertical="center" wrapText="1"/>
    </xf>
    <xf numFmtId="166" fontId="3" fillId="25" borderId="13" xfId="45" applyNumberFormat="1" applyFont="1" applyFill="1" applyBorder="1" applyAlignment="1">
      <alignment vertical="center" wrapText="1"/>
    </xf>
    <xf numFmtId="0" fontId="10" fillId="24" borderId="0" xfId="0" applyFont="1" applyFill="1" applyAlignment="1">
      <alignment vertical="center"/>
    </xf>
    <xf numFmtId="169" fontId="11" fillId="28" borderId="13" xfId="47" applyNumberFormat="1" applyFont="1" applyFill="1" applyBorder="1" applyAlignment="1">
      <alignment vertical="center"/>
    </xf>
    <xf numFmtId="169" fontId="11" fillId="28" borderId="13" xfId="33" applyNumberFormat="1" applyFont="1" applyFill="1" applyBorder="1" applyAlignment="1">
      <alignment horizontal="center" vertical="center"/>
    </xf>
    <xf numFmtId="0" fontId="55" fillId="26" borderId="13" xfId="33" applyFont="1" applyFill="1" applyBorder="1" applyAlignment="1">
      <alignment horizontal="center" vertical="center"/>
    </xf>
    <xf numFmtId="0" fontId="55" fillId="26" borderId="14" xfId="33" applyFont="1" applyFill="1" applyBorder="1" applyAlignment="1">
      <alignment horizontal="center" vertical="center"/>
    </xf>
    <xf numFmtId="169" fontId="11" fillId="25" borderId="13" xfId="47" applyNumberFormat="1" applyFont="1" applyFill="1" applyBorder="1" applyAlignment="1">
      <alignment vertical="center"/>
    </xf>
    <xf numFmtId="169" fontId="11" fillId="25" borderId="13" xfId="33" applyNumberFormat="1" applyFont="1" applyFill="1" applyBorder="1" applyAlignment="1">
      <alignment horizontal="center" vertical="center"/>
    </xf>
    <xf numFmtId="169" fontId="11" fillId="25" borderId="14" xfId="47" applyNumberFormat="1" applyFont="1" applyFill="1" applyBorder="1" applyAlignment="1">
      <alignment vertical="center"/>
    </xf>
    <xf numFmtId="169" fontId="11" fillId="25" borderId="14" xfId="33" applyNumberFormat="1" applyFont="1" applyFill="1" applyBorder="1" applyAlignment="1">
      <alignment horizontal="center" vertical="center"/>
    </xf>
    <xf numFmtId="0" fontId="10" fillId="24" borderId="0" xfId="33" applyFont="1" applyFill="1"/>
    <xf numFmtId="0" fontId="10" fillId="24" borderId="0" xfId="33" applyFont="1" applyFill="1" applyBorder="1"/>
    <xf numFmtId="0" fontId="10" fillId="24" borderId="0" xfId="0" applyFont="1" applyFill="1" applyAlignment="1" applyProtection="1">
      <alignment horizontal="right"/>
    </xf>
    <xf numFmtId="49" fontId="11" fillId="28" borderId="12" xfId="33" applyNumberFormat="1" applyFont="1" applyFill="1" applyBorder="1" applyAlignment="1">
      <alignment horizontal="center" vertical="center"/>
    </xf>
    <xf numFmtId="167" fontId="11" fillId="28" borderId="13" xfId="47" applyNumberFormat="1" applyFont="1" applyFill="1" applyBorder="1" applyAlignment="1">
      <alignment vertical="center"/>
    </xf>
    <xf numFmtId="0" fontId="0" fillId="24" borderId="0" xfId="0" applyFill="1" applyAlignment="1" applyProtection="1">
      <alignment horizontal="center" vertical="center"/>
    </xf>
    <xf numFmtId="0" fontId="34" fillId="24" borderId="0" xfId="0" applyFont="1" applyFill="1" applyAlignment="1" applyProtection="1">
      <alignment horizontal="center" vertical="center"/>
    </xf>
    <xf numFmtId="0" fontId="37" fillId="24" borderId="0" xfId="0" applyFont="1" applyFill="1" applyAlignment="1" applyProtection="1">
      <alignment horizontal="center" vertical="center"/>
    </xf>
    <xf numFmtId="0" fontId="33" fillId="24" borderId="0" xfId="0" applyFont="1" applyFill="1" applyAlignment="1" applyProtection="1">
      <alignment horizontal="center" vertical="center"/>
    </xf>
    <xf numFmtId="0" fontId="40" fillId="24" borderId="0" xfId="0" applyFont="1" applyFill="1" applyAlignment="1" applyProtection="1">
      <alignment horizontal="center" vertical="center"/>
    </xf>
    <xf numFmtId="0" fontId="29" fillId="24" borderId="0" xfId="0" applyFont="1" applyFill="1" applyAlignment="1" applyProtection="1">
      <alignment horizontal="center" vertical="center"/>
    </xf>
    <xf numFmtId="0" fontId="47" fillId="24" borderId="0" xfId="0" applyFont="1" applyFill="1" applyBorder="1" applyAlignment="1">
      <alignment horizontal="right" vertical="center"/>
    </xf>
    <xf numFmtId="49" fontId="3" fillId="28" borderId="12" xfId="33" applyNumberFormat="1" applyFont="1" applyFill="1" applyBorder="1" applyAlignment="1">
      <alignment horizontal="left" vertical="center"/>
    </xf>
    <xf numFmtId="49" fontId="3" fillId="28" borderId="18" xfId="33" applyNumberFormat="1" applyFont="1" applyFill="1" applyBorder="1" applyAlignment="1">
      <alignment horizontal="left" vertical="center"/>
    </xf>
    <xf numFmtId="0" fontId="55" fillId="26" borderId="13" xfId="33" applyFont="1" applyFill="1" applyBorder="1" applyAlignment="1">
      <alignment horizontal="center" vertical="center" wrapText="1"/>
    </xf>
    <xf numFmtId="0" fontId="55" fillId="26" borderId="14" xfId="33" applyFont="1" applyFill="1" applyBorder="1" applyAlignment="1">
      <alignment horizontal="center" vertical="center" wrapText="1"/>
    </xf>
    <xf numFmtId="169" fontId="3" fillId="25" borderId="13" xfId="47" applyNumberFormat="1" applyFont="1" applyFill="1" applyBorder="1" applyAlignment="1">
      <alignment vertical="center"/>
    </xf>
    <xf numFmtId="169" fontId="3" fillId="25" borderId="13" xfId="33" applyNumberFormat="1" applyFont="1" applyFill="1" applyBorder="1" applyAlignment="1">
      <alignment horizontal="center" vertical="center"/>
    </xf>
    <xf numFmtId="169" fontId="3" fillId="25" borderId="19" xfId="47" applyNumberFormat="1" applyFont="1" applyFill="1" applyBorder="1" applyAlignment="1">
      <alignment vertical="center"/>
    </xf>
    <xf numFmtId="169" fontId="7" fillId="27" borderId="13" xfId="33" applyNumberFormat="1" applyFont="1" applyFill="1" applyBorder="1" applyAlignment="1">
      <alignment horizontal="center" vertical="center" wrapText="1"/>
    </xf>
    <xf numFmtId="0" fontId="7" fillId="27" borderId="12" xfId="33" applyFont="1" applyFill="1" applyBorder="1" applyAlignment="1">
      <alignment horizontal="center" vertical="center" wrapText="1"/>
    </xf>
    <xf numFmtId="0" fontId="2" fillId="24" borderId="0" xfId="33" applyFont="1" applyFill="1" applyBorder="1" applyAlignment="1">
      <alignment horizontal="left" vertical="center"/>
    </xf>
    <xf numFmtId="0" fontId="10" fillId="24" borderId="0" xfId="33" applyFont="1" applyFill="1" applyAlignment="1" applyProtection="1">
      <alignment horizontal="left" vertical="center"/>
    </xf>
    <xf numFmtId="0" fontId="42" fillId="24" borderId="0" xfId="33" applyFont="1" applyFill="1" applyBorder="1" applyAlignment="1" applyProtection="1">
      <alignment vertical="center"/>
    </xf>
    <xf numFmtId="0" fontId="10" fillId="24" borderId="0" xfId="33" applyFont="1" applyFill="1" applyAlignment="1" applyProtection="1">
      <alignment horizontal="left" vertical="center"/>
    </xf>
    <xf numFmtId="166" fontId="11" fillId="28" borderId="14" xfId="47" applyNumberFormat="1" applyFont="1" applyFill="1" applyBorder="1" applyAlignment="1">
      <alignment horizontal="center" vertical="center"/>
    </xf>
    <xf numFmtId="166" fontId="6" fillId="27" borderId="20" xfId="47" applyNumberFormat="1" applyFont="1" applyFill="1" applyBorder="1" applyAlignment="1">
      <alignment horizontal="center" vertical="center"/>
    </xf>
    <xf numFmtId="168" fontId="11" fillId="25" borderId="19" xfId="47" applyNumberFormat="1" applyFont="1" applyFill="1" applyBorder="1" applyAlignment="1">
      <alignment horizontal="center" vertical="center"/>
    </xf>
    <xf numFmtId="168" fontId="11" fillId="28" borderId="19" xfId="47" applyNumberFormat="1" applyFont="1" applyFill="1" applyBorder="1" applyAlignment="1">
      <alignment horizontal="center" vertical="center" wrapText="1"/>
    </xf>
    <xf numFmtId="168" fontId="11" fillId="25" borderId="19" xfId="47" applyNumberFormat="1" applyFont="1" applyFill="1" applyBorder="1" applyAlignment="1" applyProtection="1">
      <alignment horizontal="center" vertical="center"/>
    </xf>
    <xf numFmtId="168" fontId="11" fillId="25" borderId="19" xfId="47" applyNumberFormat="1" applyFont="1" applyFill="1" applyBorder="1" applyAlignment="1" applyProtection="1">
      <alignment horizontal="center" vertical="center" wrapText="1"/>
    </xf>
    <xf numFmtId="168" fontId="11" fillId="28" borderId="14" xfId="47" applyNumberFormat="1" applyFont="1" applyFill="1" applyBorder="1" applyAlignment="1">
      <alignment horizontal="center" vertical="center"/>
    </xf>
    <xf numFmtId="166" fontId="11" fillId="25" borderId="19" xfId="47" applyNumberFormat="1" applyFont="1" applyFill="1" applyBorder="1" applyAlignment="1">
      <alignment vertical="center"/>
    </xf>
    <xf numFmtId="166" fontId="11" fillId="28" borderId="20" xfId="47" applyNumberFormat="1" applyFont="1" applyFill="1" applyBorder="1" applyAlignment="1">
      <alignment vertical="center"/>
    </xf>
    <xf numFmtId="167" fontId="11" fillId="28" borderId="14" xfId="47" applyNumberFormat="1" applyFont="1" applyFill="1" applyBorder="1" applyAlignment="1">
      <alignment vertical="center"/>
    </xf>
    <xf numFmtId="0" fontId="11" fillId="27" borderId="14" xfId="33" applyFont="1" applyFill="1" applyBorder="1" applyAlignment="1">
      <alignment horizontal="center" vertical="center" wrapText="1"/>
    </xf>
    <xf numFmtId="3" fontId="11" fillId="25" borderId="13" xfId="33" applyNumberFormat="1" applyFont="1" applyFill="1" applyBorder="1" applyAlignment="1">
      <alignment horizontal="center" vertical="center" wrapText="1"/>
    </xf>
    <xf numFmtId="169" fontId="11" fillId="25" borderId="0" xfId="0" applyNumberFormat="1" applyFont="1" applyFill="1" applyBorder="1" applyAlignment="1">
      <alignment horizontal="right" vertical="center"/>
    </xf>
    <xf numFmtId="169" fontId="11" fillId="28" borderId="0" xfId="0" applyNumberFormat="1" applyFont="1" applyFill="1" applyBorder="1" applyAlignment="1">
      <alignment horizontal="right" vertical="center"/>
    </xf>
    <xf numFmtId="169" fontId="11" fillId="25" borderId="10" xfId="0" applyNumberFormat="1" applyFont="1" applyFill="1" applyBorder="1" applyAlignment="1">
      <alignment horizontal="right" vertical="center"/>
    </xf>
    <xf numFmtId="169" fontId="11" fillId="28" borderId="10" xfId="0" applyNumberFormat="1" applyFont="1" applyFill="1" applyBorder="1" applyAlignment="1">
      <alignment horizontal="right" vertical="center"/>
    </xf>
    <xf numFmtId="167" fontId="11" fillId="28" borderId="13" xfId="45" applyNumberFormat="1" applyFont="1" applyFill="1" applyBorder="1" applyAlignment="1">
      <alignment vertical="center"/>
    </xf>
    <xf numFmtId="167" fontId="11" fillId="28" borderId="19" xfId="45" applyNumberFormat="1" applyFont="1" applyFill="1" applyBorder="1" applyAlignment="1">
      <alignment vertical="center"/>
    </xf>
    <xf numFmtId="167" fontId="6" fillId="27" borderId="13" xfId="48" applyNumberFormat="1" applyFont="1" applyFill="1" applyBorder="1" applyAlignment="1">
      <alignment horizontal="center" vertical="center" wrapText="1"/>
    </xf>
    <xf numFmtId="167" fontId="6" fillId="27" borderId="14" xfId="48" applyNumberFormat="1" applyFont="1" applyFill="1" applyBorder="1" applyAlignment="1">
      <alignment horizontal="center" vertical="center" wrapText="1"/>
    </xf>
    <xf numFmtId="167" fontId="11" fillId="25" borderId="13" xfId="48" applyNumberFormat="1" applyFont="1" applyFill="1" applyBorder="1" applyAlignment="1">
      <alignment vertical="center"/>
    </xf>
    <xf numFmtId="167" fontId="11" fillId="28" borderId="14" xfId="48" applyNumberFormat="1" applyFont="1" applyFill="1" applyBorder="1" applyAlignment="1">
      <alignment vertical="center"/>
    </xf>
    <xf numFmtId="167" fontId="11" fillId="25" borderId="19" xfId="48" applyNumberFormat="1" applyFont="1" applyFill="1" applyBorder="1" applyAlignment="1">
      <alignment vertical="center"/>
    </xf>
    <xf numFmtId="167" fontId="11" fillId="28" borderId="20" xfId="48" applyNumberFormat="1" applyFont="1" applyFill="1" applyBorder="1" applyAlignment="1">
      <alignment vertical="center"/>
    </xf>
    <xf numFmtId="167" fontId="11" fillId="28" borderId="13" xfId="48" applyNumberFormat="1" applyFont="1" applyFill="1" applyBorder="1" applyAlignment="1">
      <alignment vertical="center"/>
    </xf>
    <xf numFmtId="173" fontId="11" fillId="28" borderId="13" xfId="55" applyNumberFormat="1" applyFont="1" applyFill="1" applyBorder="1" applyAlignment="1">
      <alignment vertical="center"/>
    </xf>
    <xf numFmtId="173" fontId="11" fillId="28" borderId="14" xfId="55" applyNumberFormat="1" applyFont="1" applyFill="1" applyBorder="1" applyAlignment="1">
      <alignment vertical="center"/>
    </xf>
    <xf numFmtId="173" fontId="6" fillId="27" borderId="13" xfId="55" applyNumberFormat="1" applyFont="1" applyFill="1" applyBorder="1" applyAlignment="1">
      <alignment horizontal="center" vertical="center" wrapText="1"/>
    </xf>
    <xf numFmtId="173" fontId="6" fillId="27" borderId="14" xfId="55" applyNumberFormat="1" applyFont="1" applyFill="1" applyBorder="1" applyAlignment="1">
      <alignment horizontal="center" vertical="center" wrapText="1"/>
    </xf>
    <xf numFmtId="167" fontId="11" fillId="28" borderId="19" xfId="48" applyNumberFormat="1" applyFont="1" applyFill="1" applyBorder="1" applyAlignment="1">
      <alignment vertical="center"/>
    </xf>
    <xf numFmtId="173" fontId="11" fillId="28" borderId="19" xfId="55" applyNumberFormat="1" applyFont="1" applyFill="1" applyBorder="1" applyAlignment="1">
      <alignment vertical="center"/>
    </xf>
    <xf numFmtId="173" fontId="11" fillId="28" borderId="20" xfId="55" applyNumberFormat="1" applyFont="1" applyFill="1" applyBorder="1" applyAlignment="1">
      <alignment vertical="center"/>
    </xf>
    <xf numFmtId="169" fontId="11" fillId="25" borderId="19" xfId="33" applyNumberFormat="1" applyFont="1" applyFill="1" applyBorder="1" applyAlignment="1">
      <alignment horizontal="center" vertical="center"/>
    </xf>
    <xf numFmtId="169" fontId="11" fillId="28" borderId="19" xfId="33" applyNumberFormat="1" applyFont="1" applyFill="1" applyBorder="1" applyAlignment="1">
      <alignment horizontal="center" vertical="center"/>
    </xf>
    <xf numFmtId="169" fontId="11" fillId="25" borderId="20" xfId="33" applyNumberFormat="1" applyFont="1" applyFill="1" applyBorder="1" applyAlignment="1">
      <alignment horizontal="center" vertical="center"/>
    </xf>
    <xf numFmtId="169" fontId="3" fillId="28" borderId="13" xfId="47" applyNumberFormat="1" applyFont="1" applyFill="1" applyBorder="1" applyAlignment="1">
      <alignment vertical="center"/>
    </xf>
    <xf numFmtId="169" fontId="3" fillId="28" borderId="13" xfId="33" applyNumberFormat="1" applyFont="1" applyFill="1" applyBorder="1" applyAlignment="1">
      <alignment horizontal="center" vertical="center"/>
    </xf>
    <xf numFmtId="169" fontId="3" fillId="28" borderId="19" xfId="47" applyNumberFormat="1" applyFont="1" applyFill="1" applyBorder="1" applyAlignment="1">
      <alignment vertical="center"/>
    </xf>
    <xf numFmtId="0" fontId="2" fillId="24" borderId="0" xfId="33" applyFont="1" applyFill="1" applyBorder="1" applyAlignment="1">
      <alignment horizontal="left" vertical="center"/>
    </xf>
    <xf numFmtId="0" fontId="10" fillId="24" borderId="0" xfId="33" applyFont="1" applyFill="1" applyAlignment="1" applyProtection="1">
      <alignment horizontal="left" vertical="center"/>
    </xf>
    <xf numFmtId="0" fontId="42" fillId="24" borderId="0" xfId="33" applyFont="1" applyFill="1" applyBorder="1" applyAlignment="1" applyProtection="1">
      <alignment vertical="center"/>
    </xf>
    <xf numFmtId="0" fontId="43" fillId="26" borderId="13" xfId="33" applyFont="1" applyFill="1" applyBorder="1" applyAlignment="1">
      <alignment horizontal="center" vertical="center" wrapText="1"/>
    </xf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0" fontId="43" fillId="26" borderId="13" xfId="0" applyFont="1" applyFill="1" applyBorder="1" applyAlignment="1">
      <alignment horizontal="center" vertical="center"/>
    </xf>
    <xf numFmtId="0" fontId="43" fillId="26" borderId="13" xfId="0" applyFont="1" applyFill="1" applyBorder="1" applyAlignment="1">
      <alignment horizontal="center" vertical="center"/>
    </xf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0" fontId="42" fillId="24" borderId="0" xfId="33" applyFont="1" applyFill="1" applyBorder="1" applyAlignment="1" applyProtection="1">
      <alignment vertical="center"/>
    </xf>
    <xf numFmtId="0" fontId="43" fillId="26" borderId="13" xfId="33" applyFont="1" applyFill="1" applyBorder="1" applyAlignment="1">
      <alignment horizontal="center" vertical="center" wrapText="1"/>
    </xf>
    <xf numFmtId="0" fontId="10" fillId="24" borderId="0" xfId="33" applyFont="1" applyFill="1" applyAlignment="1" applyProtection="1">
      <alignment horizontal="left" vertical="center"/>
    </xf>
    <xf numFmtId="0" fontId="42" fillId="24" borderId="0" xfId="33" applyFont="1" applyFill="1" applyBorder="1" applyAlignment="1" applyProtection="1">
      <alignment vertical="center"/>
    </xf>
    <xf numFmtId="174" fontId="6" fillId="27" borderId="13" xfId="33" applyNumberFormat="1" applyFont="1" applyFill="1" applyBorder="1" applyAlignment="1">
      <alignment horizontal="center" vertical="center"/>
    </xf>
    <xf numFmtId="175" fontId="11" fillId="28" borderId="13" xfId="33" applyNumberFormat="1" applyFont="1" applyFill="1" applyBorder="1" applyAlignment="1">
      <alignment horizontal="center" vertical="center" wrapText="1"/>
    </xf>
    <xf numFmtId="175" fontId="11" fillId="28" borderId="19" xfId="47" applyNumberFormat="1" applyFont="1" applyFill="1" applyBorder="1" applyAlignment="1">
      <alignment horizontal="center" vertical="center" wrapText="1"/>
    </xf>
    <xf numFmtId="175" fontId="11" fillId="25" borderId="13" xfId="33" applyNumberFormat="1" applyFont="1" applyFill="1" applyBorder="1" applyAlignment="1">
      <alignment horizontal="center" vertical="center" wrapText="1"/>
    </xf>
    <xf numFmtId="175" fontId="11" fillId="25" borderId="19" xfId="33" applyNumberFormat="1" applyFont="1" applyFill="1" applyBorder="1" applyAlignment="1">
      <alignment horizontal="center" vertical="center" wrapText="1"/>
    </xf>
    <xf numFmtId="175" fontId="11" fillId="28" borderId="19" xfId="33" applyNumberFormat="1" applyFont="1" applyFill="1" applyBorder="1" applyAlignment="1">
      <alignment horizontal="center" vertical="center" wrapText="1"/>
    </xf>
    <xf numFmtId="175" fontId="11" fillId="25" borderId="14" xfId="33" applyNumberFormat="1" applyFont="1" applyFill="1" applyBorder="1" applyAlignment="1">
      <alignment horizontal="center" vertical="center" wrapText="1"/>
    </xf>
    <xf numFmtId="175" fontId="11" fillId="25" borderId="20" xfId="33" applyNumberFormat="1" applyFont="1" applyFill="1" applyBorder="1" applyAlignment="1">
      <alignment horizontal="center" vertical="center" wrapText="1"/>
    </xf>
    <xf numFmtId="165" fontId="11" fillId="28" borderId="14" xfId="45" applyFont="1" applyFill="1" applyBorder="1" applyAlignment="1">
      <alignment horizontal="center" vertical="center" wrapText="1"/>
    </xf>
    <xf numFmtId="165" fontId="11" fillId="28" borderId="20" xfId="45" applyFont="1" applyFill="1" applyBorder="1" applyAlignment="1">
      <alignment horizontal="center" vertical="center" wrapText="1"/>
    </xf>
    <xf numFmtId="0" fontId="10" fillId="24" borderId="0" xfId="33" applyFont="1" applyFill="1" applyAlignment="1" applyProtection="1">
      <alignment vertical="center"/>
    </xf>
    <xf numFmtId="0" fontId="3" fillId="24" borderId="0" xfId="36" applyFont="1" applyFill="1" applyAlignment="1">
      <alignment wrapText="1"/>
    </xf>
    <xf numFmtId="0" fontId="36" fillId="24" borderId="0" xfId="36" applyFont="1" applyFill="1" applyAlignment="1">
      <alignment vertical="top" wrapText="1"/>
    </xf>
    <xf numFmtId="165" fontId="2" fillId="24" borderId="0" xfId="0" applyNumberFormat="1" applyFont="1" applyFill="1" applyAlignment="1">
      <alignment vertical="center"/>
    </xf>
    <xf numFmtId="165" fontId="3" fillId="25" borderId="14" xfId="45" applyNumberFormat="1" applyFont="1" applyFill="1" applyBorder="1" applyAlignment="1">
      <alignment vertical="center" wrapText="1"/>
    </xf>
    <xf numFmtId="0" fontId="2" fillId="24" borderId="0" xfId="0" applyFont="1" applyFill="1" applyAlignment="1">
      <alignment horizontal="center" vertical="center"/>
    </xf>
    <xf numFmtId="0" fontId="1" fillId="24" borderId="0" xfId="0" applyFont="1" applyFill="1"/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4" fontId="6" fillId="27" borderId="13" xfId="33" applyNumberFormat="1" applyFont="1" applyFill="1" applyBorder="1" applyAlignment="1">
      <alignment horizontal="center" vertical="center" wrapText="1"/>
    </xf>
    <xf numFmtId="169" fontId="11" fillId="27" borderId="13" xfId="33" applyNumberFormat="1" applyFont="1" applyFill="1" applyBorder="1" applyAlignment="1">
      <alignment horizontal="center" vertical="center" wrapText="1"/>
    </xf>
    <xf numFmtId="168" fontId="11" fillId="24" borderId="0" xfId="0" applyNumberFormat="1" applyFont="1" applyFill="1"/>
    <xf numFmtId="0" fontId="11" fillId="0" borderId="0" xfId="0" applyFont="1" applyFill="1" applyBorder="1"/>
    <xf numFmtId="0" fontId="43" fillId="26" borderId="14" xfId="33" applyFont="1" applyFill="1" applyBorder="1" applyAlignment="1">
      <alignment horizontal="center" vertical="center"/>
    </xf>
    <xf numFmtId="0" fontId="10" fillId="0" borderId="0" xfId="33" applyFont="1" applyFill="1" applyAlignment="1" applyProtection="1">
      <alignment horizontal="left" vertical="center"/>
    </xf>
    <xf numFmtId="0" fontId="10" fillId="0" borderId="0" xfId="0" applyFont="1" applyFill="1" applyProtection="1"/>
    <xf numFmtId="0" fontId="10" fillId="0" borderId="0" xfId="33" applyFont="1" applyFill="1" applyAlignment="1">
      <alignment horizontal="left" vertical="center"/>
    </xf>
    <xf numFmtId="166" fontId="10" fillId="0" borderId="0" xfId="47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10" fillId="0" borderId="0" xfId="0" applyFont="1" applyFill="1" applyBorder="1"/>
    <xf numFmtId="0" fontId="10" fillId="0" borderId="0" xfId="0" applyFont="1" applyFill="1"/>
    <xf numFmtId="0" fontId="10" fillId="0" borderId="0" xfId="0" applyFont="1" applyFill="1" applyBorder="1" applyProtection="1"/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0" fontId="11" fillId="28" borderId="25" xfId="33" applyFont="1" applyFill="1" applyBorder="1" applyAlignment="1">
      <alignment horizontal="center" vertical="center" wrapText="1"/>
    </xf>
    <xf numFmtId="168" fontId="11" fillId="25" borderId="26" xfId="47" applyNumberFormat="1" applyFont="1" applyFill="1" applyBorder="1" applyAlignment="1">
      <alignment horizontal="center" vertical="center"/>
    </xf>
    <xf numFmtId="165" fontId="11" fillId="25" borderId="27" xfId="47" applyNumberFormat="1" applyFont="1" applyFill="1" applyBorder="1" applyAlignment="1">
      <alignment horizontal="center" vertical="center" wrapText="1"/>
    </xf>
    <xf numFmtId="168" fontId="11" fillId="28" borderId="26" xfId="47" applyNumberFormat="1" applyFont="1" applyFill="1" applyBorder="1" applyAlignment="1">
      <alignment horizontal="center" vertical="center" wrapText="1"/>
    </xf>
    <xf numFmtId="165" fontId="11" fillId="28" borderId="26" xfId="47" applyNumberFormat="1" applyFont="1" applyFill="1" applyBorder="1" applyAlignment="1">
      <alignment horizontal="center" vertical="center" wrapText="1"/>
    </xf>
    <xf numFmtId="168" fontId="11" fillId="25" borderId="26" xfId="47" applyNumberFormat="1" applyFont="1" applyFill="1" applyBorder="1" applyAlignment="1">
      <alignment horizontal="center" vertical="center" wrapText="1"/>
    </xf>
    <xf numFmtId="165" fontId="11" fillId="25" borderId="26" xfId="47" applyNumberFormat="1" applyFont="1" applyFill="1" applyBorder="1" applyAlignment="1">
      <alignment horizontal="center" vertical="center" wrapText="1"/>
    </xf>
    <xf numFmtId="0" fontId="11" fillId="28" borderId="25" xfId="33" applyFont="1" applyFill="1" applyBorder="1" applyAlignment="1" applyProtection="1">
      <alignment horizontal="center" vertical="center" wrapText="1"/>
    </xf>
    <xf numFmtId="168" fontId="11" fillId="25" borderId="26" xfId="47" applyNumberFormat="1" applyFont="1" applyFill="1" applyBorder="1" applyAlignment="1" applyProtection="1">
      <alignment horizontal="center" vertical="center"/>
    </xf>
    <xf numFmtId="168" fontId="11" fillId="25" borderId="26" xfId="47" applyNumberFormat="1" applyFont="1" applyFill="1" applyBorder="1" applyAlignment="1" applyProtection="1">
      <alignment horizontal="center" vertical="center" wrapText="1"/>
    </xf>
    <xf numFmtId="168" fontId="11" fillId="28" borderId="26" xfId="47" applyNumberFormat="1" applyFont="1" applyFill="1" applyBorder="1" applyAlignment="1" applyProtection="1">
      <alignment horizontal="center" vertical="center" wrapText="1"/>
    </xf>
    <xf numFmtId="165" fontId="11" fillId="28" borderId="26" xfId="47" applyFont="1" applyFill="1" applyBorder="1" applyAlignment="1" applyProtection="1">
      <alignment vertical="center"/>
    </xf>
    <xf numFmtId="165" fontId="11" fillId="28" borderId="27" xfId="47" applyFont="1" applyFill="1" applyBorder="1" applyAlignment="1" applyProtection="1">
      <alignment horizontal="center" vertical="center"/>
    </xf>
    <xf numFmtId="0" fontId="6" fillId="27" borderId="12" xfId="0" applyFont="1" applyFill="1" applyBorder="1" applyAlignment="1">
      <alignment horizontal="center" vertical="center" wrapText="1"/>
    </xf>
    <xf numFmtId="169" fontId="6" fillId="27" borderId="13" xfId="0" applyNumberFormat="1" applyFont="1" applyFill="1" applyBorder="1" applyAlignment="1">
      <alignment horizontal="center" vertical="center"/>
    </xf>
    <xf numFmtId="169" fontId="6" fillId="27" borderId="13" xfId="45" applyNumberFormat="1" applyFont="1" applyFill="1" applyBorder="1" applyAlignment="1">
      <alignment vertical="center"/>
    </xf>
    <xf numFmtId="165" fontId="6" fillId="27" borderId="14" xfId="45" applyFont="1" applyFill="1" applyBorder="1" applyAlignment="1">
      <alignment vertical="center"/>
    </xf>
    <xf numFmtId="49" fontId="3" fillId="28" borderId="12" xfId="33" applyNumberFormat="1" applyFont="1" applyFill="1" applyBorder="1" applyAlignment="1">
      <alignment horizontal="center" vertical="center"/>
    </xf>
    <xf numFmtId="0" fontId="43" fillId="26" borderId="13" xfId="33" applyFont="1" applyFill="1" applyBorder="1" applyAlignment="1">
      <alignment horizontal="center" vertical="center" wrapText="1"/>
    </xf>
    <xf numFmtId="2" fontId="1" fillId="24" borderId="0" xfId="0" applyNumberFormat="1" applyFont="1" applyFill="1" applyAlignment="1">
      <alignment vertical="center"/>
    </xf>
    <xf numFmtId="176" fontId="9" fillId="24" borderId="0" xfId="45" applyNumberFormat="1" applyFont="1" applyFill="1"/>
    <xf numFmtId="166" fontId="6" fillId="0" borderId="14" xfId="47" applyNumberFormat="1" applyFont="1" applyFill="1" applyBorder="1" applyAlignment="1">
      <alignment horizontal="center" vertical="center"/>
    </xf>
    <xf numFmtId="166" fontId="11" fillId="25" borderId="20" xfId="47" applyNumberFormat="1" applyFont="1" applyFill="1" applyBorder="1" applyAlignment="1">
      <alignment horizontal="center" vertical="center" wrapText="1"/>
    </xf>
    <xf numFmtId="0" fontId="11" fillId="28" borderId="12" xfId="71" applyFont="1" applyFill="1" applyBorder="1" applyAlignment="1">
      <alignment vertical="center"/>
    </xf>
    <xf numFmtId="0" fontId="10" fillId="0" borderId="0" xfId="71" applyFont="1" applyFill="1" applyBorder="1" applyAlignment="1">
      <alignment vertical="top" wrapText="1"/>
    </xf>
    <xf numFmtId="0" fontId="1" fillId="0" borderId="0" xfId="71" applyFont="1" applyBorder="1"/>
    <xf numFmtId="0" fontId="1" fillId="0" borderId="0" xfId="71" applyFont="1"/>
    <xf numFmtId="0" fontId="10" fillId="0" borderId="0" xfId="71" applyFont="1" applyFill="1" applyAlignment="1">
      <alignment vertical="top" wrapText="1"/>
    </xf>
    <xf numFmtId="0" fontId="10" fillId="0" borderId="0" xfId="71" applyFont="1" applyFill="1" applyAlignment="1">
      <alignment horizontal="left" vertical="top"/>
    </xf>
    <xf numFmtId="0" fontId="1" fillId="0" borderId="0" xfId="71" applyFont="1" applyAlignment="1">
      <alignment horizontal="left"/>
    </xf>
    <xf numFmtId="0" fontId="62" fillId="0" borderId="0" xfId="71" applyFont="1" applyFill="1" applyAlignment="1">
      <alignment horizontal="left" vertical="center" wrapText="1"/>
    </xf>
    <xf numFmtId="0" fontId="10" fillId="0" borderId="0" xfId="71" applyFont="1" applyFill="1" applyAlignment="1">
      <alignment vertical="top"/>
    </xf>
    <xf numFmtId="0" fontId="10" fillId="0" borderId="0" xfId="71" applyFont="1" applyFill="1" applyAlignment="1">
      <alignment horizontal="left" vertical="center" wrapText="1"/>
    </xf>
    <xf numFmtId="0" fontId="10" fillId="24" borderId="0" xfId="33" applyFont="1" applyFill="1" applyAlignment="1" applyProtection="1">
      <alignment vertical="center" wrapText="1"/>
    </xf>
    <xf numFmtId="166" fontId="10" fillId="24" borderId="0" xfId="47" applyNumberFormat="1" applyFont="1" applyFill="1" applyBorder="1" applyAlignment="1" applyProtection="1">
      <alignment horizontal="left" vertical="center" wrapText="1"/>
    </xf>
    <xf numFmtId="0" fontId="10" fillId="24" borderId="0" xfId="33" applyFont="1" applyFill="1" applyAlignment="1" applyProtection="1">
      <alignment horizontal="left" vertical="center" wrapText="1"/>
    </xf>
    <xf numFmtId="0" fontId="10" fillId="24" borderId="0" xfId="0" applyFont="1" applyFill="1" applyBorder="1" applyAlignment="1" applyProtection="1">
      <alignment wrapText="1"/>
    </xf>
    <xf numFmtId="0" fontId="10" fillId="24" borderId="0" xfId="0" applyFont="1" applyFill="1" applyAlignment="1" applyProtection="1">
      <alignment wrapText="1"/>
    </xf>
    <xf numFmtId="0" fontId="1" fillId="0" borderId="0" xfId="71" applyFont="1" applyBorder="1" applyAlignment="1">
      <alignment vertical="top"/>
    </xf>
    <xf numFmtId="0" fontId="1" fillId="0" borderId="0" xfId="71" applyFont="1" applyAlignment="1">
      <alignment vertical="top"/>
    </xf>
    <xf numFmtId="0" fontId="10" fillId="0" borderId="0" xfId="71" applyFont="1" applyFill="1" applyBorder="1" applyAlignment="1">
      <alignment vertical="center" wrapText="1"/>
    </xf>
    <xf numFmtId="0" fontId="1" fillId="0" borderId="0" xfId="71" applyFont="1" applyAlignment="1">
      <alignment vertical="center"/>
    </xf>
    <xf numFmtId="0" fontId="10" fillId="0" borderId="0" xfId="71" applyFont="1" applyFill="1" applyAlignment="1">
      <alignment vertical="center" wrapText="1"/>
    </xf>
    <xf numFmtId="0" fontId="62" fillId="0" borderId="0" xfId="71" applyFont="1" applyFill="1" applyBorder="1" applyAlignment="1">
      <alignment vertical="center"/>
    </xf>
    <xf numFmtId="0" fontId="10" fillId="0" borderId="0" xfId="71" applyFont="1" applyFill="1" applyBorder="1" applyAlignment="1">
      <alignment horizontal="left" vertical="center" wrapText="1"/>
    </xf>
    <xf numFmtId="0" fontId="1" fillId="0" borderId="0" xfId="71" applyFont="1" applyBorder="1" applyAlignment="1">
      <alignment vertical="center"/>
    </xf>
    <xf numFmtId="0" fontId="1" fillId="0" borderId="0" xfId="71" applyFont="1" applyFill="1" applyAlignment="1">
      <alignment vertical="center" wrapText="1"/>
    </xf>
    <xf numFmtId="0" fontId="1" fillId="0" borderId="0" xfId="71" applyFont="1" applyFill="1" applyAlignment="1">
      <alignment vertical="center"/>
    </xf>
    <xf numFmtId="0" fontId="10" fillId="0" borderId="0" xfId="71" applyFont="1" applyFill="1" applyBorder="1" applyAlignment="1">
      <alignment vertical="top"/>
    </xf>
    <xf numFmtId="0" fontId="10" fillId="0" borderId="0" xfId="71" applyFont="1" applyBorder="1"/>
    <xf numFmtId="0" fontId="10" fillId="0" borderId="0" xfId="71" applyFont="1" applyBorder="1" applyAlignment="1">
      <alignment vertical="center"/>
    </xf>
    <xf numFmtId="0" fontId="10" fillId="0" borderId="0" xfId="71" applyFont="1" applyAlignment="1">
      <alignment vertical="center"/>
    </xf>
    <xf numFmtId="0" fontId="10" fillId="0" borderId="0" xfId="71" applyFont="1" applyFill="1" applyAlignment="1">
      <alignment vertical="center"/>
    </xf>
    <xf numFmtId="0" fontId="10" fillId="0" borderId="0" xfId="71" applyFont="1" applyAlignment="1">
      <alignment horizontal="left"/>
    </xf>
    <xf numFmtId="0" fontId="10" fillId="0" borderId="0" xfId="71" applyFont="1" applyFill="1" applyBorder="1" applyAlignment="1">
      <alignment horizontal="left" vertical="top" wrapText="1"/>
    </xf>
    <xf numFmtId="0" fontId="1" fillId="0" borderId="0" xfId="71" applyFont="1" applyFill="1" applyAlignment="1">
      <alignment vertical="top" wrapText="1"/>
    </xf>
    <xf numFmtId="0" fontId="1" fillId="0" borderId="0" xfId="71" applyFont="1" applyFill="1" applyAlignment="1">
      <alignment vertical="top"/>
    </xf>
    <xf numFmtId="0" fontId="32" fillId="0" borderId="0" xfId="71" applyFont="1" applyFill="1" applyBorder="1" applyAlignment="1">
      <alignment vertical="top"/>
    </xf>
    <xf numFmtId="0" fontId="10" fillId="0" borderId="0" xfId="71" quotePrefix="1" applyFont="1" applyAlignment="1">
      <alignment horizontal="left" vertical="top"/>
    </xf>
    <xf numFmtId="0" fontId="10" fillId="0" borderId="0" xfId="71" applyFont="1" applyAlignment="1">
      <alignment vertical="top"/>
    </xf>
    <xf numFmtId="37" fontId="10" fillId="0" borderId="0" xfId="71" applyNumberFormat="1" applyFont="1" applyAlignment="1">
      <alignment vertical="top"/>
    </xf>
    <xf numFmtId="0" fontId="10" fillId="0" borderId="0" xfId="71" applyFont="1" applyBorder="1" applyAlignment="1">
      <alignment vertical="top"/>
    </xf>
    <xf numFmtId="3" fontId="10" fillId="0" borderId="0" xfId="71" applyNumberFormat="1" applyFont="1" applyAlignment="1">
      <alignment vertical="top"/>
    </xf>
    <xf numFmtId="0" fontId="10" fillId="0" borderId="11" xfId="71" applyFont="1" applyFill="1" applyBorder="1" applyAlignment="1">
      <alignment vertical="center"/>
    </xf>
    <xf numFmtId="0" fontId="10" fillId="0" borderId="0" xfId="72" applyFont="1" applyFill="1" applyAlignment="1">
      <alignment vertical="center"/>
    </xf>
    <xf numFmtId="0" fontId="10" fillId="0" borderId="0" xfId="72" applyFont="1" applyFill="1" applyAlignment="1">
      <alignment vertical="top"/>
    </xf>
    <xf numFmtId="0" fontId="42" fillId="24" borderId="0" xfId="33" applyFont="1" applyFill="1" applyBorder="1" applyAlignment="1" applyProtection="1">
      <alignment vertical="center"/>
    </xf>
    <xf numFmtId="0" fontId="11" fillId="28" borderId="12" xfId="33" applyFont="1" applyFill="1" applyBorder="1" applyAlignment="1">
      <alignment horizontal="left" vertical="center" indent="1"/>
    </xf>
    <xf numFmtId="0" fontId="11" fillId="28" borderId="12" xfId="33" applyFont="1" applyFill="1" applyBorder="1" applyAlignment="1">
      <alignment horizontal="left" vertical="center" wrapText="1" indent="1"/>
    </xf>
    <xf numFmtId="0" fontId="11" fillId="28" borderId="18" xfId="33" applyFont="1" applyFill="1" applyBorder="1" applyAlignment="1">
      <alignment horizontal="left" vertical="center" indent="1"/>
    </xf>
    <xf numFmtId="0" fontId="1" fillId="0" borderId="0" xfId="71" applyFont="1" applyFill="1"/>
    <xf numFmtId="0" fontId="63" fillId="0" borderId="0" xfId="71" applyFont="1" applyFill="1" applyAlignment="1">
      <alignment vertical="center" wrapText="1"/>
    </xf>
    <xf numFmtId="0" fontId="64" fillId="0" borderId="0" xfId="71" applyFont="1" applyFill="1" applyAlignment="1">
      <alignment vertical="center" wrapText="1"/>
    </xf>
    <xf numFmtId="0" fontId="38" fillId="0" borderId="0" xfId="71" applyFont="1" applyFill="1" applyAlignment="1">
      <alignment horizontal="left"/>
    </xf>
    <xf numFmtId="0" fontId="1" fillId="0" borderId="0" xfId="71" applyFont="1" applyFill="1" applyAlignment="1">
      <alignment horizontal="left"/>
    </xf>
    <xf numFmtId="0" fontId="55" fillId="26" borderId="28" xfId="0" applyFont="1" applyFill="1" applyBorder="1" applyAlignment="1">
      <alignment horizontal="center" vertical="center" wrapText="1"/>
    </xf>
    <xf numFmtId="0" fontId="55" fillId="26" borderId="29" xfId="0" applyFont="1" applyFill="1" applyBorder="1" applyAlignment="1">
      <alignment horizontal="center" vertical="center" wrapText="1"/>
    </xf>
    <xf numFmtId="0" fontId="55" fillId="26" borderId="30" xfId="0" applyFont="1" applyFill="1" applyBorder="1" applyAlignment="1">
      <alignment horizontal="center" vertical="center" wrapText="1"/>
    </xf>
    <xf numFmtId="0" fontId="1" fillId="28" borderId="12" xfId="0" applyFont="1" applyFill="1" applyBorder="1" applyAlignment="1">
      <alignment horizontal="center" vertical="center" wrapText="1"/>
    </xf>
    <xf numFmtId="165" fontId="1" fillId="25" borderId="13" xfId="45" applyFont="1" applyFill="1" applyBorder="1" applyAlignment="1">
      <alignment vertical="center" wrapText="1"/>
    </xf>
    <xf numFmtId="167" fontId="1" fillId="28" borderId="13" xfId="45" applyNumberFormat="1" applyFont="1" applyFill="1" applyBorder="1" applyAlignment="1">
      <alignment vertical="center" wrapText="1"/>
    </xf>
    <xf numFmtId="166" fontId="1" fillId="25" borderId="13" xfId="45" applyNumberFormat="1" applyFont="1" applyFill="1" applyBorder="1" applyAlignment="1">
      <alignment vertical="center" wrapText="1"/>
    </xf>
    <xf numFmtId="165" fontId="1" fillId="25" borderId="14" xfId="45" applyNumberFormat="1" applyFont="1" applyFill="1" applyBorder="1" applyAlignment="1">
      <alignment vertical="center" wrapText="1"/>
    </xf>
    <xf numFmtId="165" fontId="3" fillId="25" borderId="31" xfId="45" applyFont="1" applyFill="1" applyBorder="1" applyAlignment="1">
      <alignment vertical="center" wrapText="1"/>
    </xf>
    <xf numFmtId="167" fontId="3" fillId="28" borderId="31" xfId="45" applyNumberFormat="1" applyFont="1" applyFill="1" applyBorder="1" applyAlignment="1">
      <alignment vertical="center" wrapText="1"/>
    </xf>
    <xf numFmtId="166" fontId="3" fillId="25" borderId="31" xfId="45" applyNumberFormat="1" applyFont="1" applyFill="1" applyBorder="1" applyAlignment="1">
      <alignment vertical="center" wrapText="1"/>
    </xf>
    <xf numFmtId="165" fontId="3" fillId="25" borderId="32" xfId="45" applyNumberFormat="1" applyFont="1" applyFill="1" applyBorder="1" applyAlignment="1">
      <alignment vertical="center" wrapText="1"/>
    </xf>
    <xf numFmtId="49" fontId="1" fillId="28" borderId="18" xfId="33" applyNumberFormat="1" applyFont="1" applyFill="1" applyBorder="1" applyAlignment="1">
      <alignment horizontal="center" vertical="center"/>
    </xf>
    <xf numFmtId="0" fontId="47" fillId="24" borderId="0" xfId="70" applyFont="1" applyFill="1" applyBorder="1" applyAlignment="1" applyProtection="1">
      <alignment horizontal="right" vertical="center"/>
    </xf>
    <xf numFmtId="168" fontId="6" fillId="27" borderId="13" xfId="33" applyNumberFormat="1" applyFont="1" applyFill="1" applyBorder="1" applyAlignment="1">
      <alignment horizontal="center" vertical="center"/>
    </xf>
    <xf numFmtId="0" fontId="42" fillId="24" borderId="0" xfId="0" applyFont="1" applyFill="1" applyAlignment="1" applyProtection="1">
      <alignment vertical="center"/>
    </xf>
    <xf numFmtId="0" fontId="11" fillId="0" borderId="0" xfId="0" applyFont="1" applyFill="1" applyAlignment="1">
      <alignment vertical="center"/>
    </xf>
    <xf numFmtId="166" fontId="8" fillId="24" borderId="0" xfId="45" applyNumberFormat="1" applyFont="1" applyFill="1" applyAlignment="1">
      <alignment vertical="center"/>
    </xf>
    <xf numFmtId="166" fontId="9" fillId="24" borderId="0" xfId="45" applyNumberFormat="1" applyFont="1" applyFill="1" applyAlignment="1">
      <alignment vertical="center"/>
    </xf>
    <xf numFmtId="166" fontId="2" fillId="24" borderId="0" xfId="0" applyNumberFormat="1" applyFont="1" applyFill="1" applyAlignment="1">
      <alignment vertical="center"/>
    </xf>
    <xf numFmtId="166" fontId="9" fillId="24" borderId="0" xfId="0" applyNumberFormat="1" applyFont="1" applyFill="1" applyAlignment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1" fillId="28" borderId="12" xfId="33" applyFont="1" applyFill="1" applyBorder="1" applyAlignment="1">
      <alignment horizontal="left" vertical="center" textRotation="180" wrapText="1"/>
    </xf>
    <xf numFmtId="165" fontId="11" fillId="24" borderId="0" xfId="0" applyNumberFormat="1" applyFont="1" applyFill="1"/>
    <xf numFmtId="0" fontId="1" fillId="28" borderId="18" xfId="0" applyFont="1" applyFill="1" applyBorder="1" applyAlignment="1">
      <alignment horizontal="center" vertical="center" wrapText="1"/>
    </xf>
    <xf numFmtId="0" fontId="39" fillId="24" borderId="0" xfId="0" applyFont="1" applyFill="1" applyAlignment="1" applyProtection="1">
      <alignment horizontal="center" vertical="center" wrapText="1"/>
    </xf>
    <xf numFmtId="0" fontId="59" fillId="24" borderId="0" xfId="0" applyFont="1" applyFill="1" applyAlignment="1" applyProtection="1">
      <alignment horizontal="center" vertical="center"/>
    </xf>
    <xf numFmtId="0" fontId="65" fillId="0" borderId="0" xfId="71" applyFont="1" applyFill="1" applyAlignment="1">
      <alignment horizontal="center" vertical="center" wrapText="1"/>
    </xf>
    <xf numFmtId="0" fontId="2" fillId="24" borderId="0" xfId="33" applyFont="1" applyFill="1" applyBorder="1" applyAlignment="1">
      <alignment horizontal="left" vertical="center"/>
    </xf>
    <xf numFmtId="0" fontId="38" fillId="24" borderId="0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43" fillId="26" borderId="15" xfId="33" applyFont="1" applyFill="1" applyBorder="1" applyAlignment="1">
      <alignment horizontal="center" vertical="center" wrapText="1"/>
    </xf>
    <xf numFmtId="0" fontId="43" fillId="26" borderId="12" xfId="33" applyFont="1" applyFill="1" applyBorder="1" applyAlignment="1">
      <alignment horizontal="center" vertical="center" wrapText="1"/>
    </xf>
    <xf numFmtId="0" fontId="43" fillId="26" borderId="17" xfId="33" applyFont="1" applyFill="1" applyBorder="1" applyAlignment="1">
      <alignment horizontal="center" vertical="center"/>
    </xf>
    <xf numFmtId="0" fontId="43" fillId="26" borderId="21" xfId="33" applyFont="1" applyFill="1" applyBorder="1" applyAlignment="1">
      <alignment horizontal="center" vertical="center"/>
    </xf>
    <xf numFmtId="0" fontId="47" fillId="24" borderId="0" xfId="70" applyFont="1" applyFill="1" applyBorder="1" applyAlignment="1" applyProtection="1">
      <alignment horizontal="right" vertical="center"/>
    </xf>
    <xf numFmtId="0" fontId="43" fillId="26" borderId="15" xfId="33" applyFont="1" applyFill="1" applyBorder="1" applyAlignment="1">
      <alignment horizontal="center" vertical="center"/>
    </xf>
    <xf numFmtId="0" fontId="43" fillId="26" borderId="12" xfId="33" applyFont="1" applyFill="1" applyBorder="1" applyAlignment="1">
      <alignment horizontal="center" vertical="center"/>
    </xf>
    <xf numFmtId="0" fontId="43" fillId="26" borderId="16" xfId="33" applyFont="1" applyFill="1" applyBorder="1" applyAlignment="1">
      <alignment horizontal="center" vertical="center" wrapText="1"/>
    </xf>
    <xf numFmtId="0" fontId="43" fillId="26" borderId="17" xfId="33" applyFont="1" applyFill="1" applyBorder="1" applyAlignment="1">
      <alignment horizontal="center" vertical="center" wrapText="1"/>
    </xf>
    <xf numFmtId="0" fontId="43" fillId="26" borderId="13" xfId="33" applyFont="1" applyFill="1" applyBorder="1" applyAlignment="1">
      <alignment horizontal="center" vertical="center" wrapText="1"/>
    </xf>
    <xf numFmtId="0" fontId="43" fillId="26" borderId="14" xfId="33" applyFont="1" applyFill="1" applyBorder="1" applyAlignment="1">
      <alignment horizontal="center" vertical="center" wrapText="1"/>
    </xf>
    <xf numFmtId="0" fontId="43" fillId="26" borderId="15" xfId="33" applyFont="1" applyFill="1" applyBorder="1" applyAlignment="1" applyProtection="1">
      <alignment horizontal="center" vertical="center"/>
    </xf>
    <xf numFmtId="0" fontId="43" fillId="26" borderId="12" xfId="33" applyFont="1" applyFill="1" applyBorder="1" applyAlignment="1" applyProtection="1">
      <alignment horizontal="center" vertical="center"/>
    </xf>
    <xf numFmtId="0" fontId="43" fillId="26" borderId="16" xfId="33" applyFont="1" applyFill="1" applyBorder="1" applyAlignment="1" applyProtection="1">
      <alignment horizontal="center" vertical="center" wrapText="1"/>
    </xf>
    <xf numFmtId="0" fontId="43" fillId="26" borderId="17" xfId="33" applyFont="1" applyFill="1" applyBorder="1" applyAlignment="1" applyProtection="1">
      <alignment horizontal="center" vertical="center" wrapText="1"/>
    </xf>
    <xf numFmtId="0" fontId="43" fillId="26" borderId="21" xfId="33" applyFont="1" applyFill="1" applyBorder="1" applyAlignment="1">
      <alignment horizontal="center" vertical="center" wrapText="1"/>
    </xf>
    <xf numFmtId="0" fontId="44" fillId="26" borderId="15" xfId="33" applyFont="1" applyFill="1" applyBorder="1" applyAlignment="1">
      <alignment horizontal="center" vertical="center" wrapText="1"/>
    </xf>
    <xf numFmtId="0" fontId="44" fillId="26" borderId="12" xfId="33" applyFont="1" applyFill="1" applyBorder="1" applyAlignment="1">
      <alignment horizontal="center" vertical="center" wrapText="1"/>
    </xf>
    <xf numFmtId="0" fontId="44" fillId="26" borderId="17" xfId="33" applyFont="1" applyFill="1" applyBorder="1" applyAlignment="1">
      <alignment horizontal="center" vertical="center"/>
    </xf>
    <xf numFmtId="0" fontId="44" fillId="26" borderId="21" xfId="33" applyFont="1" applyFill="1" applyBorder="1" applyAlignment="1">
      <alignment horizontal="center" vertical="center"/>
    </xf>
    <xf numFmtId="0" fontId="43" fillId="26" borderId="22" xfId="33" applyFont="1" applyFill="1" applyBorder="1" applyAlignment="1" applyProtection="1">
      <alignment horizontal="center" vertical="center"/>
    </xf>
    <xf numFmtId="0" fontId="43" fillId="26" borderId="23" xfId="33" applyFont="1" applyFill="1" applyBorder="1" applyAlignment="1" applyProtection="1">
      <alignment horizontal="center" vertical="center"/>
    </xf>
    <xf numFmtId="0" fontId="43" fillId="26" borderId="21" xfId="33" applyFont="1" applyFill="1" applyBorder="1" applyAlignment="1" applyProtection="1">
      <alignment horizontal="center" vertical="center" wrapText="1"/>
    </xf>
    <xf numFmtId="0" fontId="43" fillId="26" borderId="15" xfId="33" applyFont="1" applyFill="1" applyBorder="1" applyAlignment="1" applyProtection="1">
      <alignment horizontal="center" vertical="center" wrapText="1"/>
    </xf>
    <xf numFmtId="0" fontId="43" fillId="26" borderId="16" xfId="33" applyFont="1" applyFill="1" applyBorder="1" applyAlignment="1">
      <alignment horizontal="center" vertical="center"/>
    </xf>
    <xf numFmtId="0" fontId="43" fillId="26" borderId="13" xfId="33" applyFont="1" applyFill="1" applyBorder="1" applyAlignment="1">
      <alignment horizontal="center" vertical="center"/>
    </xf>
    <xf numFmtId="0" fontId="43" fillId="26" borderId="14" xfId="33" applyFont="1" applyFill="1" applyBorder="1" applyAlignment="1">
      <alignment horizontal="center" vertical="center"/>
    </xf>
    <xf numFmtId="0" fontId="47" fillId="24" borderId="0" xfId="0" applyFont="1" applyFill="1" applyBorder="1" applyAlignment="1" applyProtection="1">
      <alignment horizontal="center" vertical="center"/>
    </xf>
    <xf numFmtId="0" fontId="43" fillId="26" borderId="24" xfId="33" applyFont="1" applyFill="1" applyBorder="1" applyAlignment="1">
      <alignment horizontal="center" vertical="center"/>
    </xf>
    <xf numFmtId="0" fontId="55" fillId="26" borderId="15" xfId="66" applyFont="1" applyFill="1" applyBorder="1" applyAlignment="1">
      <alignment horizontal="center" vertical="center" wrapText="1"/>
    </xf>
    <xf numFmtId="0" fontId="55" fillId="26" borderId="16" xfId="66" applyFont="1" applyFill="1" applyBorder="1" applyAlignment="1">
      <alignment horizontal="center" vertical="center" wrapText="1"/>
    </xf>
    <xf numFmtId="0" fontId="55" fillId="26" borderId="17" xfId="66" applyFont="1" applyFill="1" applyBorder="1" applyAlignment="1">
      <alignment horizontal="center" vertical="center" wrapText="1"/>
    </xf>
    <xf numFmtId="0" fontId="43" fillId="26" borderId="15" xfId="0" applyFont="1" applyFill="1" applyBorder="1" applyAlignment="1">
      <alignment horizontal="center" vertical="center"/>
    </xf>
    <xf numFmtId="0" fontId="43" fillId="26" borderId="12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/>
    </xf>
    <xf numFmtId="0" fontId="43" fillId="26" borderId="17" xfId="0" applyFont="1" applyFill="1" applyBorder="1" applyAlignment="1">
      <alignment horizontal="center" vertical="center"/>
    </xf>
    <xf numFmtId="1" fontId="7" fillId="24" borderId="0" xfId="0" applyNumberFormat="1" applyFont="1" applyFill="1" applyBorder="1"/>
    <xf numFmtId="0" fontId="43" fillId="26" borderId="14" xfId="0" applyFont="1" applyFill="1" applyBorder="1" applyAlignment="1">
      <alignment horizontal="center" vertical="center" wrapText="1"/>
    </xf>
    <xf numFmtId="3" fontId="43" fillId="26" borderId="15" xfId="0" applyNumberFormat="1" applyFont="1" applyFill="1" applyBorder="1" applyAlignment="1">
      <alignment horizontal="center" vertical="center"/>
    </xf>
    <xf numFmtId="3" fontId="43" fillId="26" borderId="12" xfId="0" applyNumberFormat="1" applyFont="1" applyFill="1" applyBorder="1" applyAlignment="1">
      <alignment horizontal="center" vertical="center"/>
    </xf>
    <xf numFmtId="0" fontId="43" fillId="26" borderId="14" xfId="0" applyFont="1" applyFill="1" applyBorder="1" applyAlignment="1">
      <alignment horizontal="center" vertical="center"/>
    </xf>
    <xf numFmtId="0" fontId="43" fillId="26" borderId="24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 wrapText="1"/>
    </xf>
    <xf numFmtId="0" fontId="43" fillId="26" borderId="17" xfId="0" applyFont="1" applyFill="1" applyBorder="1" applyAlignment="1">
      <alignment horizontal="center" vertical="center" wrapText="1"/>
    </xf>
    <xf numFmtId="0" fontId="43" fillId="26" borderId="13" xfId="0" applyFont="1" applyFill="1" applyBorder="1" applyAlignment="1">
      <alignment horizontal="center" vertical="center"/>
    </xf>
    <xf numFmtId="0" fontId="10" fillId="0" borderId="0" xfId="71" applyFont="1" applyFill="1" applyAlignment="1">
      <alignment horizontal="left" vertical="center" wrapText="1"/>
    </xf>
    <xf numFmtId="0" fontId="43" fillId="26" borderId="15" xfId="36" applyFont="1" applyFill="1" applyBorder="1" applyAlignment="1">
      <alignment horizontal="center" vertical="center" wrapText="1"/>
    </xf>
    <xf numFmtId="0" fontId="43" fillId="26" borderId="12" xfId="36" applyFont="1" applyFill="1" applyBorder="1" applyAlignment="1">
      <alignment horizontal="center" vertical="center" wrapText="1"/>
    </xf>
    <xf numFmtId="0" fontId="43" fillId="26" borderId="16" xfId="36" applyFont="1" applyFill="1" applyBorder="1" applyAlignment="1">
      <alignment horizontal="center" vertical="center"/>
    </xf>
    <xf numFmtId="0" fontId="43" fillId="26" borderId="17" xfId="36" applyFont="1" applyFill="1" applyBorder="1" applyAlignment="1">
      <alignment horizontal="center" vertical="center"/>
    </xf>
    <xf numFmtId="0" fontId="10" fillId="0" borderId="11" xfId="71" applyFont="1" applyFill="1" applyBorder="1" applyAlignment="1">
      <alignment horizontal="left" vertical="center" wrapText="1"/>
    </xf>
    <xf numFmtId="0" fontId="10" fillId="0" borderId="0" xfId="71" applyFont="1" applyFill="1" applyAlignment="1">
      <alignment vertical="top" wrapText="1"/>
    </xf>
    <xf numFmtId="0" fontId="43" fillId="26" borderId="13" xfId="36" applyFont="1" applyFill="1" applyBorder="1" applyAlignment="1">
      <alignment horizontal="center" vertical="center"/>
    </xf>
    <xf numFmtId="0" fontId="43" fillId="26" borderId="14" xfId="36" applyFont="1" applyFill="1" applyBorder="1" applyAlignment="1">
      <alignment horizontal="center" vertical="center"/>
    </xf>
    <xf numFmtId="0" fontId="10" fillId="0" borderId="11" xfId="71" applyFont="1" applyFill="1" applyBorder="1" applyAlignment="1">
      <alignment vertical="top"/>
    </xf>
    <xf numFmtId="0" fontId="10" fillId="0" borderId="0" xfId="71" applyFont="1" applyFill="1" applyAlignment="1">
      <alignment horizontal="left" vertical="top" wrapText="1"/>
    </xf>
    <xf numFmtId="0" fontId="10" fillId="0" borderId="0" xfId="71" applyFont="1" applyFill="1" applyBorder="1" applyAlignment="1">
      <alignment horizontal="left" vertical="top" wrapText="1"/>
    </xf>
    <xf numFmtId="0" fontId="42" fillId="24" borderId="10" xfId="33" applyFont="1" applyFill="1" applyBorder="1" applyAlignment="1" applyProtection="1">
      <alignment horizontal="left" vertical="center" wrapText="1"/>
    </xf>
    <xf numFmtId="0" fontId="42" fillId="24" borderId="10" xfId="33" applyFont="1" applyFill="1" applyBorder="1" applyAlignment="1" applyProtection="1">
      <alignment horizontal="left" vertical="center"/>
    </xf>
    <xf numFmtId="0" fontId="42" fillId="24" borderId="10" xfId="33" applyFont="1" applyFill="1" applyBorder="1" applyAlignment="1" applyProtection="1">
      <alignment vertical="center" wrapText="1"/>
    </xf>
    <xf numFmtId="0" fontId="42" fillId="24" borderId="10" xfId="33" applyFont="1" applyFill="1" applyBorder="1" applyAlignment="1" applyProtection="1">
      <alignment vertical="center"/>
    </xf>
    <xf numFmtId="0" fontId="10" fillId="24" borderId="0" xfId="0" applyFont="1" applyFill="1" applyAlignment="1">
      <alignment horizontal="left" vertical="top" wrapText="1"/>
    </xf>
    <xf numFmtId="0" fontId="10" fillId="24" borderId="0" xfId="0" applyFont="1" applyFill="1" applyBorder="1" applyAlignment="1">
      <alignment horizontal="left" vertical="top" wrapText="1"/>
    </xf>
    <xf numFmtId="0" fontId="55" fillId="26" borderId="15" xfId="33" applyFont="1" applyFill="1" applyBorder="1" applyAlignment="1">
      <alignment horizontal="center" vertical="center"/>
    </xf>
    <xf numFmtId="0" fontId="55" fillId="26" borderId="12" xfId="33" applyFont="1" applyFill="1" applyBorder="1" applyAlignment="1">
      <alignment horizontal="center" vertical="center"/>
    </xf>
    <xf numFmtId="0" fontId="55" fillId="26" borderId="16" xfId="33" applyFont="1" applyFill="1" applyBorder="1" applyAlignment="1">
      <alignment horizontal="center" vertical="center"/>
    </xf>
    <xf numFmtId="0" fontId="55" fillId="26" borderId="17" xfId="33" applyFont="1" applyFill="1" applyBorder="1" applyAlignment="1">
      <alignment horizontal="center" vertical="center"/>
    </xf>
    <xf numFmtId="0" fontId="42" fillId="24" borderId="0" xfId="33" applyFont="1" applyFill="1" applyBorder="1" applyAlignment="1" applyProtection="1">
      <alignment vertical="center" wrapText="1"/>
    </xf>
    <xf numFmtId="0" fontId="42" fillId="24" borderId="0" xfId="33" applyFont="1" applyFill="1" applyBorder="1" applyAlignment="1" applyProtection="1">
      <alignment vertical="center"/>
    </xf>
    <xf numFmtId="0" fontId="10" fillId="24" borderId="0" xfId="33" applyFont="1" applyFill="1" applyAlignment="1">
      <alignment vertical="center"/>
    </xf>
    <xf numFmtId="0" fontId="55" fillId="26" borderId="15" xfId="33" applyFont="1" applyFill="1" applyBorder="1" applyAlignment="1">
      <alignment horizontal="center" vertical="center" wrapText="1"/>
    </xf>
    <xf numFmtId="0" fontId="55" fillId="26" borderId="12" xfId="33" applyFont="1" applyFill="1" applyBorder="1" applyAlignment="1">
      <alignment horizontal="center" vertical="center" wrapText="1"/>
    </xf>
    <xf numFmtId="0" fontId="55" fillId="26" borderId="16" xfId="33" applyFont="1" applyFill="1" applyBorder="1" applyAlignment="1">
      <alignment horizontal="center" vertical="center" wrapText="1"/>
    </xf>
    <xf numFmtId="0" fontId="55" fillId="26" borderId="13" xfId="33" applyFont="1" applyFill="1" applyBorder="1" applyAlignment="1">
      <alignment horizontal="center" vertical="center" wrapText="1"/>
    </xf>
    <xf numFmtId="0" fontId="55" fillId="26" borderId="17" xfId="33" applyFont="1" applyFill="1" applyBorder="1" applyAlignment="1">
      <alignment horizontal="center" vertical="center" wrapText="1"/>
    </xf>
    <xf numFmtId="0" fontId="55" fillId="26" borderId="14" xfId="33" applyFont="1" applyFill="1" applyBorder="1" applyAlignment="1">
      <alignment horizontal="center" vertical="center" wrapText="1"/>
    </xf>
    <xf numFmtId="0" fontId="60" fillId="24" borderId="0" xfId="70" applyFill="1" applyBorder="1" applyAlignment="1" applyProtection="1">
      <alignment horizontal="right" vertical="center"/>
    </xf>
    <xf numFmtId="0" fontId="47" fillId="24" borderId="0" xfId="70" applyFont="1" applyFill="1" applyBorder="1" applyAlignment="1" applyProtection="1">
      <alignment vertical="center"/>
    </xf>
    <xf numFmtId="0" fontId="5" fillId="24" borderId="0" xfId="0" applyFont="1" applyFill="1" applyBorder="1" applyAlignment="1">
      <alignment vertical="center"/>
    </xf>
    <xf numFmtId="0" fontId="2" fillId="24" borderId="0" xfId="0" applyFont="1" applyFill="1" applyAlignment="1" applyProtection="1">
      <alignment vertical="center"/>
    </xf>
    <xf numFmtId="0" fontId="2" fillId="24" borderId="0" xfId="0" applyFont="1" applyFill="1" applyBorder="1" applyAlignment="1" applyProtection="1">
      <alignment vertical="center"/>
    </xf>
    <xf numFmtId="0" fontId="3" fillId="0" borderId="0" xfId="0" applyFont="1" applyFill="1"/>
    <xf numFmtId="0" fontId="47" fillId="0" borderId="0" xfId="70" applyFont="1" applyFill="1" applyBorder="1" applyAlignment="1" applyProtection="1">
      <alignment horizontal="right" vertical="center"/>
    </xf>
    <xf numFmtId="0" fontId="0" fillId="0" borderId="0" xfId="0" applyFill="1"/>
    <xf numFmtId="0" fontId="54" fillId="0" borderId="0" xfId="0" applyFont="1" applyFill="1" applyAlignment="1">
      <alignment horizontal="center"/>
    </xf>
    <xf numFmtId="0" fontId="2" fillId="0" borderId="0" xfId="34" applyFont="1" applyFill="1" applyAlignment="1">
      <alignment vertical="center"/>
    </xf>
    <xf numFmtId="0" fontId="47" fillId="0" borderId="0" xfId="0" applyFont="1" applyFill="1" applyBorder="1" applyAlignment="1">
      <alignment horizontal="right" vertical="center"/>
    </xf>
    <xf numFmtId="0" fontId="9" fillId="0" borderId="0" xfId="34" applyFont="1" applyFill="1" applyAlignment="1">
      <alignment vertical="center"/>
    </xf>
    <xf numFmtId="0" fontId="8" fillId="0" borderId="0" xfId="34" applyFont="1" applyFill="1" applyAlignment="1">
      <alignment vertical="center"/>
    </xf>
    <xf numFmtId="0" fontId="5" fillId="0" borderId="0" xfId="34" applyFont="1" applyFill="1" applyAlignment="1">
      <alignment vertical="center"/>
    </xf>
    <xf numFmtId="0" fontId="2" fillId="0" borderId="0" xfId="34" applyFont="1" applyFill="1"/>
    <xf numFmtId="0" fontId="1" fillId="0" borderId="0" xfId="0" applyFont="1" applyFill="1"/>
    <xf numFmtId="0" fontId="5" fillId="0" borderId="0" xfId="33" applyFont="1" applyFill="1" applyAlignment="1">
      <alignment vertical="center"/>
    </xf>
    <xf numFmtId="0" fontId="2" fillId="0" borderId="0" xfId="33" applyFont="1" applyFill="1" applyAlignment="1">
      <alignment vertical="center"/>
    </xf>
    <xf numFmtId="0" fontId="45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45" fillId="0" borderId="0" xfId="0" applyFont="1" applyFill="1" applyAlignment="1">
      <alignment horizontal="center" wrapText="1"/>
    </xf>
    <xf numFmtId="3" fontId="6" fillId="27" borderId="13" xfId="33" applyNumberFormat="1" applyFont="1" applyFill="1" applyBorder="1" applyAlignment="1">
      <alignment horizontal="center" vertical="center"/>
    </xf>
    <xf numFmtId="3" fontId="11" fillId="28" borderId="13" xfId="33" applyNumberFormat="1" applyFont="1" applyFill="1" applyBorder="1" applyAlignment="1">
      <alignment horizontal="right" vertical="center"/>
    </xf>
    <xf numFmtId="3" fontId="11" fillId="25" borderId="13" xfId="33" applyNumberFormat="1" applyFont="1" applyFill="1" applyBorder="1" applyAlignment="1">
      <alignment horizontal="right" vertical="center"/>
    </xf>
    <xf numFmtId="167" fontId="11" fillId="28" borderId="13" xfId="47" applyNumberFormat="1" applyFont="1" applyFill="1" applyBorder="1" applyAlignment="1">
      <alignment horizontal="right" vertical="center"/>
    </xf>
    <xf numFmtId="173" fontId="11" fillId="25" borderId="13" xfId="57" applyNumberFormat="1" applyFont="1" applyFill="1" applyBorder="1" applyAlignment="1">
      <alignment horizontal="right" vertical="center"/>
    </xf>
    <xf numFmtId="3" fontId="11" fillId="28" borderId="14" xfId="33" applyNumberFormat="1" applyFont="1" applyFill="1" applyBorder="1" applyAlignment="1">
      <alignment horizontal="right" vertical="center"/>
    </xf>
  </cellXfs>
  <cellStyles count="7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70" builtinId="8"/>
    <cellStyle name="Incorreto" xfId="30" builtinId="27" customBuiltin="1"/>
    <cellStyle name="Moeda 2" xfId="31"/>
    <cellStyle name="Neutra" xfId="32" builtinId="28" customBuiltin="1"/>
    <cellStyle name="Normal" xfId="0" builtinId="0"/>
    <cellStyle name="Normal 2" xfId="33"/>
    <cellStyle name="Normal 2 2" xfId="34"/>
    <cellStyle name="Normal 2 2 2" xfId="35"/>
    <cellStyle name="Normal 2 2 3" xfId="36"/>
    <cellStyle name="Normal 2 2 3 2" xfId="71"/>
    <cellStyle name="Normal 2 2_Brasilia e Campinas" xfId="37"/>
    <cellStyle name="Normal 2 3" xfId="66"/>
    <cellStyle name="Normal 2_2.10.1 a 2.10.4 - Rio de Janeiro" xfId="38"/>
    <cellStyle name="Normal 3" xfId="39"/>
    <cellStyle name="Normal 4" xfId="69"/>
    <cellStyle name="Normal 4 2" xfId="72"/>
    <cellStyle name="Normal 5" xfId="67"/>
    <cellStyle name="Normal 6" xfId="73"/>
    <cellStyle name="Nota" xfId="40" builtinId="10" customBuiltin="1"/>
    <cellStyle name="Porcentagem 2" xfId="41"/>
    <cellStyle name="Porcentagem 3" xfId="42"/>
    <cellStyle name="Porcentagem 3 2" xfId="43"/>
    <cellStyle name="Saída" xfId="44" builtinId="21" customBuiltin="1"/>
    <cellStyle name="Separador de milhares 2" xfId="46"/>
    <cellStyle name="Separador de milhares 2 2" xfId="47"/>
    <cellStyle name="Separador de milhares 2 2 2" xfId="48"/>
    <cellStyle name="Separador de milhares 2 2 2 2" xfId="49"/>
    <cellStyle name="Separador de milhares 2 2 2 3" xfId="74"/>
    <cellStyle name="Separador de milhares 2 3" xfId="50"/>
    <cellStyle name="Separador de milhares 2 3 2" xfId="51"/>
    <cellStyle name="Separador de milhares 3" xfId="52"/>
    <cellStyle name="Separador de milhares 4" xfId="53"/>
    <cellStyle name="Separador de milhares 4 2" xfId="68"/>
    <cellStyle name="Separador de milhares 5" xfId="54"/>
    <cellStyle name="Separador de milhares 6" xfId="55"/>
    <cellStyle name="Separador de milhares 7" xfId="56"/>
    <cellStyle name="Separador de milhares 8" xfId="57"/>
    <cellStyle name="Texto de Aviso" xfId="58" builtinId="11" customBuiltin="1"/>
    <cellStyle name="Texto Explicativo" xfId="59" builtinId="53" customBuiltin="1"/>
    <cellStyle name="Título" xfId="60" builtinId="15" customBuiltin="1"/>
    <cellStyle name="Título 1" xfId="61" builtinId="16" customBuiltin="1"/>
    <cellStyle name="Título 2" xfId="62" builtinId="17" customBuiltin="1"/>
    <cellStyle name="Título 3" xfId="63" builtinId="18" customBuiltin="1"/>
    <cellStyle name="Título 4" xfId="64" builtinId="19" customBuiltin="1"/>
    <cellStyle name="Total" xfId="65" builtinId="25" customBuiltin="1"/>
    <cellStyle name="Vírgula" xfId="4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Chegadas de turistas internacionais no mundo</a:t>
            </a:r>
          </a:p>
        </c:rich>
      </c:tx>
      <c:layout>
        <c:manualLayout>
          <c:xMode val="edge"/>
          <c:yMode val="edge"/>
          <c:x val="0.11923809523809524"/>
          <c:y val="6.01741734342869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9790852915041"/>
          <c:y val="0.20336476621348587"/>
          <c:w val="0.80428441523549765"/>
          <c:h val="0.56571952401306125"/>
        </c:manualLayout>
      </c:layout>
      <c:lineChart>
        <c:grouping val="standard"/>
        <c:varyColors val="0"/>
        <c:ser>
          <c:idx val="0"/>
          <c:order val="0"/>
          <c:tx>
            <c:strRef>
              <c:f>'1.1_Chegadas Região '!$A$7</c:f>
              <c:strCache>
                <c:ptCount val="1"/>
                <c:pt idx="0">
                  <c:v>Mundo</c:v>
                </c:pt>
              </c:strCache>
            </c:strRef>
          </c:tx>
          <c:spPr>
            <a:ln w="25400"/>
          </c:spPr>
          <c:marker>
            <c:symbol val="circle"/>
            <c:size val="5"/>
          </c:marker>
          <c:dLbls>
            <c:dLbl>
              <c:idx val="0"/>
              <c:layout>
                <c:manualLayout>
                  <c:x val="-5.1830523935679836E-2"/>
                  <c:y val="3.516211615585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60467553640573E-2"/>
                  <c:y val="3.16706175969930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6552155812396291E-2"/>
                  <c:y val="-4.4338864635790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973419895775711E-2"/>
                  <c:y val="4.7505926395489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6.912228307246604E-2"/>
                  <c:y val="-3.82828965382113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'1.1_Chegadas Região '!$B$6:$G$6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'1.1_Chegadas Região '!$B$7:$G$7</c:f>
              <c:numCache>
                <c:formatCode>_(* #,##0.0_);_(* \(#,##0.0\);_(* "-"??_);_(@_)</c:formatCode>
                <c:ptCount val="6"/>
                <c:pt idx="0">
                  <c:v>950.10000000000014</c:v>
                </c:pt>
                <c:pt idx="1">
                  <c:v>994.2</c:v>
                </c:pt>
                <c:pt idx="2">
                  <c:v>1040.5999999999999</c:v>
                </c:pt>
                <c:pt idx="3">
                  <c:v>1088.5</c:v>
                </c:pt>
                <c:pt idx="4">
                  <c:v>1134.2000000000003</c:v>
                </c:pt>
                <c:pt idx="5">
                  <c:v>1186.2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76065200"/>
        <c:axId val="-276056496"/>
      </c:lineChart>
      <c:catAx>
        <c:axId val="-27606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76056496"/>
        <c:crosses val="autoZero"/>
        <c:auto val="1"/>
        <c:lblAlgn val="ctr"/>
        <c:lblOffset val="100"/>
        <c:noMultiLvlLbl val="0"/>
      </c:catAx>
      <c:valAx>
        <c:axId val="-276056496"/>
        <c:scaling>
          <c:orientation val="minMax"/>
          <c:min val="8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crossAx val="-276065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385" footer="0.3149606200000038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Chegadas de turistas internacionais na Europa</a:t>
            </a:r>
          </a:p>
        </c:rich>
      </c:tx>
      <c:layout>
        <c:manualLayout>
          <c:xMode val="edge"/>
          <c:yMode val="edge"/>
          <c:x val="0.12301582302212223"/>
          <c:y val="6.017417343428695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9790852915041"/>
          <c:y val="0.20336476621348587"/>
          <c:w val="0.80428441523549765"/>
          <c:h val="0.56571952401306125"/>
        </c:manualLayout>
      </c:layout>
      <c:lineChart>
        <c:grouping val="standard"/>
        <c:varyColors val="0"/>
        <c:ser>
          <c:idx val="0"/>
          <c:order val="0"/>
          <c:tx>
            <c:strRef>
              <c:f>'1.1_Chegadas Região '!$A$8</c:f>
              <c:strCache>
                <c:ptCount val="1"/>
                <c:pt idx="0">
                  <c:v>Europa</c:v>
                </c:pt>
              </c:strCache>
            </c:strRef>
          </c:tx>
          <c:spPr>
            <a:ln w="25400"/>
          </c:spPr>
          <c:marker>
            <c:symbol val="circle"/>
            <c:size val="5"/>
          </c:marker>
          <c:dLbls>
            <c:dLbl>
              <c:idx val="0"/>
              <c:layout>
                <c:manualLayout>
                  <c:x val="-3.5528565418504333E-2"/>
                  <c:y val="4.78536206727641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5126948449149067E-2"/>
                  <c:y val="-4.13339730562763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997530625610735E-2"/>
                  <c:y val="3.8004741116391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6357350683372516E-2"/>
                  <c:y val="-3.80047411163917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9086868296453763E-2"/>
                  <c:y val="3.48376793566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'1.1_Chegadas Região '!$B$6:$G$6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'1.1_Chegadas Região '!$B$8:$G$8</c:f>
              <c:numCache>
                <c:formatCode>_(* #,##0.0_);_(* \(#,##0.0\);_(* "-"??_);_(@_)</c:formatCode>
                <c:ptCount val="6"/>
                <c:pt idx="0">
                  <c:v>489.40000000000003</c:v>
                </c:pt>
                <c:pt idx="1">
                  <c:v>520.6</c:v>
                </c:pt>
                <c:pt idx="2">
                  <c:v>541.1</c:v>
                </c:pt>
                <c:pt idx="3">
                  <c:v>567.1</c:v>
                </c:pt>
                <c:pt idx="4">
                  <c:v>580.20000000000005</c:v>
                </c:pt>
                <c:pt idx="5">
                  <c:v>607.70000000000005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76064656"/>
        <c:axId val="-276059760"/>
      </c:lineChart>
      <c:catAx>
        <c:axId val="-27606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76059760"/>
        <c:crosses val="autoZero"/>
        <c:auto val="1"/>
        <c:lblAlgn val="ctr"/>
        <c:lblOffset val="100"/>
        <c:noMultiLvlLbl val="0"/>
      </c:catAx>
      <c:valAx>
        <c:axId val="-276059760"/>
        <c:scaling>
          <c:orientation val="minMax"/>
          <c:min val="4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crossAx val="-276064656"/>
        <c:crosses val="autoZero"/>
        <c:crossBetween val="between"/>
        <c:majorUnit val="50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397" footer="0.31496062000000397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Chegadas de turistas internacionais</a:t>
            </a:r>
          </a:p>
          <a:p>
            <a:pPr>
              <a:defRPr sz="1600"/>
            </a:pPr>
            <a:r>
              <a:rPr lang="en-US" sz="1600"/>
              <a:t>na Ásia e no Pacífico</a:t>
            </a:r>
          </a:p>
        </c:rich>
      </c:tx>
      <c:layout>
        <c:manualLayout>
          <c:xMode val="edge"/>
          <c:yMode val="edge"/>
          <c:x val="0.20156180477440341"/>
          <c:y val="3.80047411163917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9790852915041"/>
          <c:y val="0.20336476621348587"/>
          <c:w val="0.80428441523549765"/>
          <c:h val="0.56571952401306125"/>
        </c:manualLayout>
      </c:layout>
      <c:lineChart>
        <c:grouping val="standard"/>
        <c:varyColors val="0"/>
        <c:ser>
          <c:idx val="0"/>
          <c:order val="0"/>
          <c:tx>
            <c:strRef>
              <c:f>'1.1_Chegadas Região '!$A$13</c:f>
              <c:strCache>
                <c:ptCount val="1"/>
                <c:pt idx="0">
                  <c:v>Ásia e Pacífico</c:v>
                </c:pt>
              </c:strCache>
            </c:strRef>
          </c:tx>
          <c:spPr>
            <a:ln w="25400"/>
          </c:spPr>
          <c:marker>
            <c:symbol val="circle"/>
            <c:size val="5"/>
          </c:marker>
          <c:dLbls>
            <c:dLbl>
              <c:idx val="0"/>
              <c:layout>
                <c:manualLayout>
                  <c:x val="-3.7029794503106811E-2"/>
                  <c:y val="4.78536086519324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8571428571428575E-2"/>
                  <c:y val="-4.7505926395489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4452458603411094E-2"/>
                  <c:y val="4.1681623536037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8.8871506807456341E-2"/>
                  <c:y val="-3.50926463447504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56114153623302E-2"/>
                  <c:y val="-4.4663368075136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'1.1_Chegadas Região '!$B$6:$G$6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'1.1_Chegadas Região '!$B$13:$G$13</c:f>
              <c:numCache>
                <c:formatCode>_(* #,##0.0_);_(* \(#,##0.0\);_(* "-"??_);_(@_)</c:formatCode>
                <c:ptCount val="6"/>
                <c:pt idx="0">
                  <c:v>205.5</c:v>
                </c:pt>
                <c:pt idx="1">
                  <c:v>218.4</c:v>
                </c:pt>
                <c:pt idx="2">
                  <c:v>233.79999999999998</c:v>
                </c:pt>
                <c:pt idx="3">
                  <c:v>250</c:v>
                </c:pt>
                <c:pt idx="4">
                  <c:v>264.40000000000003</c:v>
                </c:pt>
                <c:pt idx="5">
                  <c:v>279.2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76055952"/>
        <c:axId val="-276066832"/>
      </c:lineChart>
      <c:catAx>
        <c:axId val="-27605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276066832"/>
        <c:crosses val="autoZero"/>
        <c:auto val="1"/>
        <c:lblAlgn val="ctr"/>
        <c:lblOffset val="100"/>
        <c:noMultiLvlLbl val="0"/>
      </c:catAx>
      <c:valAx>
        <c:axId val="-276066832"/>
        <c:scaling>
          <c:orientation val="minMax"/>
          <c:min val="15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crossAx val="-27605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391" footer="0.3149606200000039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Chegadas de turistas internacionais</a:t>
            </a:r>
          </a:p>
          <a:p>
            <a:pPr>
              <a:defRPr sz="1600"/>
            </a:pPr>
            <a:r>
              <a:rPr lang="en-US" sz="1600"/>
              <a:t>nas Américas</a:t>
            </a:r>
          </a:p>
        </c:rich>
      </c:tx>
      <c:layout>
        <c:manualLayout>
          <c:xMode val="edge"/>
          <c:yMode val="edge"/>
          <c:x val="0.19488883889513844"/>
          <c:y val="3.4837679356692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9790852915041"/>
          <c:y val="0.20336476621348587"/>
          <c:w val="0.80428441523549765"/>
          <c:h val="0.56571952401306125"/>
        </c:manualLayout>
      </c:layout>
      <c:lineChart>
        <c:grouping val="standard"/>
        <c:varyColors val="0"/>
        <c:ser>
          <c:idx val="0"/>
          <c:order val="0"/>
          <c:tx>
            <c:strRef>
              <c:f>'1.1_Chegadas Região '!$A$18</c:f>
              <c:strCache>
                <c:ptCount val="1"/>
                <c:pt idx="0">
                  <c:v>Américas</c:v>
                </c:pt>
              </c:strCache>
            </c:strRef>
          </c:tx>
          <c:spPr>
            <a:ln w="25400"/>
          </c:spPr>
          <c:marker>
            <c:symbol val="circle"/>
            <c:size val="5"/>
          </c:marker>
          <c:dLbls>
            <c:dLbl>
              <c:idx val="1"/>
              <c:layout>
                <c:manualLayout>
                  <c:x val="-5.5602151576641869E-2"/>
                  <c:y val="3.1670617596993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'1.1_Chegadas Região '!$B$6:$G$6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'1.1_Chegadas Região '!$B$18:$G$18</c:f>
              <c:numCache>
                <c:formatCode>_(* #,##0.0_);_(* \(#,##0.0\);_(* "-"??_);_(@_)</c:formatCode>
                <c:ptCount val="6"/>
                <c:pt idx="0">
                  <c:v>150.1</c:v>
                </c:pt>
                <c:pt idx="1">
                  <c:v>155.6</c:v>
                </c:pt>
                <c:pt idx="2">
                  <c:v>162.70000000000002</c:v>
                </c:pt>
                <c:pt idx="3">
                  <c:v>167.6</c:v>
                </c:pt>
                <c:pt idx="4">
                  <c:v>181.9</c:v>
                </c:pt>
                <c:pt idx="5">
                  <c:v>192.60000000000002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76055408"/>
        <c:axId val="-51403376"/>
      </c:lineChart>
      <c:catAx>
        <c:axId val="-27605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51403376"/>
        <c:crosses val="autoZero"/>
        <c:auto val="1"/>
        <c:lblAlgn val="ctr"/>
        <c:lblOffset val="100"/>
        <c:noMultiLvlLbl val="0"/>
      </c:catAx>
      <c:valAx>
        <c:axId val="-51403376"/>
        <c:scaling>
          <c:orientation val="minMax"/>
          <c:min val="13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crossAx val="-276055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397" footer="0.31496062000000397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Chegadas de turistas internacionais na África</a:t>
            </a:r>
          </a:p>
        </c:rich>
      </c:tx>
      <c:layout>
        <c:manualLayout>
          <c:xMode val="edge"/>
          <c:yMode val="edge"/>
          <c:x val="0.11267291588551442"/>
          <c:y val="4.11718028760906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9790852915041"/>
          <c:y val="0.20336476621348587"/>
          <c:w val="0.80428441523549765"/>
          <c:h val="0.56571952401306125"/>
        </c:manualLayout>
      </c:layout>
      <c:lineChart>
        <c:grouping val="standard"/>
        <c:varyColors val="0"/>
        <c:ser>
          <c:idx val="0"/>
          <c:order val="0"/>
          <c:tx>
            <c:strRef>
              <c:f>'1.1_Chegadas Região '!$A$23</c:f>
              <c:strCache>
                <c:ptCount val="1"/>
                <c:pt idx="0">
                  <c:v>África</c:v>
                </c:pt>
              </c:strCache>
            </c:strRef>
          </c:tx>
          <c:spPr>
            <a:ln w="25400"/>
          </c:spPr>
          <c:marker>
            <c:symbol val="circle"/>
            <c:size val="5"/>
          </c:marker>
          <c:dLbls>
            <c:dLbl>
              <c:idx val="0"/>
              <c:layout>
                <c:manualLayout>
                  <c:x val="-3.9498447469980595E-2"/>
                  <c:y val="5.10438492287279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0793650793650794E-2"/>
                  <c:y val="-4.75059263954897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5463428364161691E-2"/>
                  <c:y val="-4.4361928020636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184171230434953E-2"/>
                  <c:y val="-3.8282886921545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7029794503106811E-2"/>
                  <c:y val="4.4663368075136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'1.1_Chegadas Região '!$B$6:$G$6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'1.1_Chegadas Região '!$B$23:$G$23</c:f>
              <c:numCache>
                <c:formatCode>_(* #,##0.0_);_(* \(#,##0.0\);_(* "-"??_);_(@_)</c:formatCode>
                <c:ptCount val="6"/>
                <c:pt idx="0">
                  <c:v>50.4</c:v>
                </c:pt>
                <c:pt idx="1">
                  <c:v>50.1</c:v>
                </c:pt>
                <c:pt idx="2">
                  <c:v>52.4</c:v>
                </c:pt>
                <c:pt idx="3">
                  <c:v>54.7</c:v>
                </c:pt>
                <c:pt idx="4">
                  <c:v>55.3</c:v>
                </c:pt>
                <c:pt idx="5">
                  <c:v>53.4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397936"/>
        <c:axId val="-51391952"/>
      </c:lineChart>
      <c:catAx>
        <c:axId val="-51397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51391952"/>
        <c:crosses val="autoZero"/>
        <c:auto val="1"/>
        <c:lblAlgn val="ctr"/>
        <c:lblOffset val="100"/>
        <c:noMultiLvlLbl val="0"/>
      </c:catAx>
      <c:valAx>
        <c:axId val="-51391952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crossAx val="-5139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397" footer="0.31496062000000397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Chegadas de turistas internacionais</a:t>
            </a:r>
          </a:p>
          <a:p>
            <a:pPr>
              <a:defRPr sz="1600"/>
            </a:pPr>
            <a:r>
              <a:rPr lang="en-US" sz="1600"/>
              <a:t>no Oriente Médio</a:t>
            </a:r>
          </a:p>
        </c:rich>
      </c:tx>
      <c:layout>
        <c:manualLayout>
          <c:xMode val="edge"/>
          <c:yMode val="edge"/>
          <c:x val="0.21774598175228477"/>
          <c:y val="3.4837679356692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59790852915041"/>
          <c:y val="0.20336476621348587"/>
          <c:w val="0.80428441523549765"/>
          <c:h val="0.56571952401306125"/>
        </c:manualLayout>
      </c:layout>
      <c:lineChart>
        <c:grouping val="standard"/>
        <c:varyColors val="0"/>
        <c:ser>
          <c:idx val="0"/>
          <c:order val="0"/>
          <c:tx>
            <c:strRef>
              <c:f>'1.1_Chegadas Região '!$A$26</c:f>
              <c:strCache>
                <c:ptCount val="1"/>
                <c:pt idx="0">
                  <c:v>Oriente Médio</c:v>
                </c:pt>
              </c:strCache>
            </c:strRef>
          </c:tx>
          <c:spPr>
            <a:ln w="25400"/>
          </c:spPr>
          <c:marker>
            <c:symbol val="circle"/>
            <c:size val="5"/>
          </c:marker>
          <c:dLbls>
            <c:dLbl>
              <c:idx val="0"/>
              <c:layout>
                <c:manualLayout>
                  <c:x val="-1.3447783468075309E-2"/>
                  <c:y val="-1.90023705581959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1647072717707562E-2"/>
                  <c:y val="3.483767935669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749734273842883E-2"/>
                  <c:y val="-4.3944852227890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376987577973182E-2"/>
                  <c:y val="-2.8851184506035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6460431701121054E-2"/>
                  <c:y val="4.46633680751369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'1.1_Chegadas Região '!$B$6:$G$6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'1.1_Chegadas Região '!$B$26:$G$26</c:f>
              <c:numCache>
                <c:formatCode>_(* #,##0.0_);_(* \(#,##0.0\);_(* "-"??_);_(@_)</c:formatCode>
                <c:ptCount val="6"/>
                <c:pt idx="0">
                  <c:v>54.7</c:v>
                </c:pt>
                <c:pt idx="1">
                  <c:v>49.5</c:v>
                </c:pt>
                <c:pt idx="2">
                  <c:v>50.6</c:v>
                </c:pt>
                <c:pt idx="3">
                  <c:v>49.1</c:v>
                </c:pt>
                <c:pt idx="4">
                  <c:v>52.4</c:v>
                </c:pt>
                <c:pt idx="5">
                  <c:v>53.3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1394672"/>
        <c:axId val="-51389776"/>
      </c:lineChart>
      <c:catAx>
        <c:axId val="-5139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51389776"/>
        <c:crosses val="autoZero"/>
        <c:auto val="1"/>
        <c:lblAlgn val="ctr"/>
        <c:lblOffset val="100"/>
        <c:noMultiLvlLbl val="0"/>
      </c:catAx>
      <c:valAx>
        <c:axId val="-513897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* #,##0.0_);_(* \(#,##0.0\);_(* &quot;-&quot;??_);_(@_)" sourceLinked="1"/>
        <c:majorTickMark val="none"/>
        <c:minorTickMark val="none"/>
        <c:tickLblPos val="nextTo"/>
        <c:crossAx val="-51394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402" footer="0.3149606200000040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1718125</xdr:colOff>
      <xdr:row>0</xdr:row>
      <xdr:rowOff>103666</xdr:rowOff>
    </xdr:from>
    <xdr:to>
      <xdr:col>5</xdr:col>
      <xdr:colOff>610504</xdr:colOff>
      <xdr:row>4</xdr:row>
      <xdr:rowOff>189864</xdr:rowOff>
    </xdr:to>
    <xdr:pic>
      <xdr:nvPicPr>
        <xdr:cNvPr id="50178" name="Picture 1" descr="MARCA BRASIL Portuguê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76250" y="103666"/>
          <a:ext cx="1380785" cy="12291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2427199</xdr:colOff>
      <xdr:row>0</xdr:row>
      <xdr:rowOff>257342</xdr:rowOff>
    </xdr:from>
    <xdr:to>
      <xdr:col>4</xdr:col>
      <xdr:colOff>40821</xdr:colOff>
      <xdr:row>4</xdr:row>
      <xdr:rowOff>263979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38485" y="257342"/>
          <a:ext cx="2593835" cy="114963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16566</xdr:colOff>
      <xdr:row>22</xdr:row>
      <xdr:rowOff>49696</xdr:rowOff>
    </xdr:from>
    <xdr:to>
      <xdr:col>12</xdr:col>
      <xdr:colOff>121341</xdr:colOff>
      <xdr:row>24</xdr:row>
      <xdr:rowOff>41413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8008041" y="5088421"/>
          <a:ext cx="104775" cy="372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104775</xdr:colOff>
      <xdr:row>23</xdr:row>
      <xdr:rowOff>180975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9914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104775</xdr:colOff>
      <xdr:row>23</xdr:row>
      <xdr:rowOff>180975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104775</xdr:colOff>
      <xdr:row>23</xdr:row>
      <xdr:rowOff>180975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104775</xdr:colOff>
      <xdr:row>23</xdr:row>
      <xdr:rowOff>180975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104775</xdr:colOff>
      <xdr:row>23</xdr:row>
      <xdr:rowOff>180975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9914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104775</xdr:colOff>
      <xdr:row>23</xdr:row>
      <xdr:rowOff>180975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9914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104775</xdr:colOff>
      <xdr:row>23</xdr:row>
      <xdr:rowOff>180975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104775</xdr:colOff>
      <xdr:row>23</xdr:row>
      <xdr:rowOff>180975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104775</xdr:colOff>
      <xdr:row>23</xdr:row>
      <xdr:rowOff>180975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104775</xdr:colOff>
      <xdr:row>23</xdr:row>
      <xdr:rowOff>180975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9914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104775</xdr:colOff>
      <xdr:row>23</xdr:row>
      <xdr:rowOff>180975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9914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104775</xdr:colOff>
      <xdr:row>23</xdr:row>
      <xdr:rowOff>180975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104775</xdr:colOff>
      <xdr:row>23</xdr:row>
      <xdr:rowOff>180975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104775</xdr:colOff>
      <xdr:row>23</xdr:row>
      <xdr:rowOff>180975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10620375" y="5038725"/>
          <a:ext cx="10477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17" name="Text Box 3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18" name="Text Box 4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22" name="Text Box 10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24" name="Text Box 14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25" name="Text Box 15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27" name="Text Box 4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29" name="Text Box 8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30" name="Text Box 9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31" name="Text Box 10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32" name="Text Box 13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33" name="Text Box 14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104775</xdr:colOff>
      <xdr:row>24</xdr:row>
      <xdr:rowOff>161925</xdr:rowOff>
    </xdr:to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5362575" y="52387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30</xdr:row>
      <xdr:rowOff>57149</xdr:rowOff>
    </xdr:from>
    <xdr:to>
      <xdr:col>2</xdr:col>
      <xdr:colOff>237449</xdr:colOff>
      <xdr:row>43</xdr:row>
      <xdr:rowOff>104775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485774</xdr:colOff>
      <xdr:row>30</xdr:row>
      <xdr:rowOff>57149</xdr:rowOff>
    </xdr:from>
    <xdr:to>
      <xdr:col>5</xdr:col>
      <xdr:colOff>1199474</xdr:colOff>
      <xdr:row>43</xdr:row>
      <xdr:rowOff>104775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247649</xdr:colOff>
      <xdr:row>43</xdr:row>
      <xdr:rowOff>247649</xdr:rowOff>
    </xdr:from>
    <xdr:to>
      <xdr:col>2</xdr:col>
      <xdr:colOff>237449</xdr:colOff>
      <xdr:row>56</xdr:row>
      <xdr:rowOff>295275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485774</xdr:colOff>
      <xdr:row>43</xdr:row>
      <xdr:rowOff>247649</xdr:rowOff>
    </xdr:from>
    <xdr:to>
      <xdr:col>5</xdr:col>
      <xdr:colOff>1199474</xdr:colOff>
      <xdr:row>56</xdr:row>
      <xdr:rowOff>295275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247649</xdr:colOff>
      <xdr:row>57</xdr:row>
      <xdr:rowOff>180974</xdr:rowOff>
    </xdr:from>
    <xdr:to>
      <xdr:col>2</xdr:col>
      <xdr:colOff>237449</xdr:colOff>
      <xdr:row>70</xdr:row>
      <xdr:rowOff>228600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485774</xdr:colOff>
      <xdr:row>57</xdr:row>
      <xdr:rowOff>180974</xdr:rowOff>
    </xdr:from>
    <xdr:to>
      <xdr:col>5</xdr:col>
      <xdr:colOff>1199474</xdr:colOff>
      <xdr:row>70</xdr:row>
      <xdr:rowOff>228600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0.92677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65695"/>
          <a:ext cx="4838700" cy="293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>
              <a:solidFill>
                <a:srgbClr val="002060"/>
              </a:solidFill>
            </a:rPr>
            <a:t>Fonte: Organização Mundial do Turismo - OMT.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0.92677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65695"/>
          <a:ext cx="4838700" cy="293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>
              <a:solidFill>
                <a:srgbClr val="002060"/>
              </a:solidFill>
            </a:rPr>
            <a:t>Fonte: Organização Mundial do Turismo - OMT.</a:t>
          </a:r>
        </a:p>
      </cdr:txBody>
    </cdr:sp>
  </cdr:relSizeAnchor>
  <cdr:relSizeAnchor xmlns:cdr="http://schemas.openxmlformats.org/drawingml/2006/chartDrawing">
    <cdr:from>
      <cdr:x>0</cdr:x>
      <cdr:y>0.92677</cdr:y>
    </cdr:from>
    <cdr:to>
      <cdr:x>1</cdr:x>
      <cdr:y>1</cdr:y>
    </cdr:to>
    <cdr:sp macro="" textlink="">
      <cdr:nvSpPr>
        <cdr:cNvPr id="3" name="CaixaDeTexto 1"/>
        <cdr:cNvSpPr txBox="1"/>
      </cdr:nvSpPr>
      <cdr:spPr>
        <a:xfrm xmlns:a="http://schemas.openxmlformats.org/drawingml/2006/main">
          <a:off x="0" y="3765695"/>
          <a:ext cx="4838700" cy="293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>
              <a:solidFill>
                <a:srgbClr val="002060"/>
              </a:solidFill>
            </a:rPr>
            <a:t>Fonte: Organização Mundial do Turismo - OMT.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0.92677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65695"/>
          <a:ext cx="4838700" cy="293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>
              <a:solidFill>
                <a:srgbClr val="002060"/>
              </a:solidFill>
            </a:rPr>
            <a:t>Fonte: Organização Mundial do Turismo - OMT.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0.92677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65695"/>
          <a:ext cx="4838700" cy="293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>
              <a:solidFill>
                <a:srgbClr val="002060"/>
              </a:solidFill>
            </a:rPr>
            <a:t>Fonte: Organização Mundial do Turismo - OMT.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0.92677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65695"/>
          <a:ext cx="4838700" cy="293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>
              <a:solidFill>
                <a:srgbClr val="002060"/>
              </a:solidFill>
            </a:rPr>
            <a:t>Fonte: Organização Mundial do Turismo - OMT.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0.92677</cdr:y>
    </cdr:from>
    <cdr:to>
      <cdr:x>1</cdr:x>
      <cdr:y>1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0" y="3765695"/>
          <a:ext cx="4838700" cy="2936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900">
              <a:solidFill>
                <a:srgbClr val="002060"/>
              </a:solidFill>
            </a:rPr>
            <a:t>Fonte: Organização Mundial do Turismo - OMT.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104775</xdr:rowOff>
    </xdr:to>
    <xdr:sp macro="" textlink="">
      <xdr:nvSpPr>
        <xdr:cNvPr id="44276" name="Text Box 3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104775</xdr:rowOff>
    </xdr:to>
    <xdr:sp macro="" textlink="">
      <xdr:nvSpPr>
        <xdr:cNvPr id="44277" name="Text Box 4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104775</xdr:rowOff>
    </xdr:to>
    <xdr:sp macro="" textlink="">
      <xdr:nvSpPr>
        <xdr:cNvPr id="44278" name="Text Box 5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104775</xdr:rowOff>
    </xdr:to>
    <xdr:sp macro="" textlink="">
      <xdr:nvSpPr>
        <xdr:cNvPr id="44279" name="Text Box 8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104775</xdr:rowOff>
    </xdr:to>
    <xdr:sp macro="" textlink="">
      <xdr:nvSpPr>
        <xdr:cNvPr id="44280" name="Text Box 9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104775</xdr:rowOff>
    </xdr:to>
    <xdr:sp macro="" textlink="">
      <xdr:nvSpPr>
        <xdr:cNvPr id="44281" name="Text Box 10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104775</xdr:rowOff>
    </xdr:to>
    <xdr:sp macro="" textlink="">
      <xdr:nvSpPr>
        <xdr:cNvPr id="44282" name="Text Box 13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104775</xdr:rowOff>
    </xdr:to>
    <xdr:sp macro="" textlink="">
      <xdr:nvSpPr>
        <xdr:cNvPr id="44283" name="Text Box 14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104775</xdr:rowOff>
    </xdr:to>
    <xdr:sp macro="" textlink="">
      <xdr:nvSpPr>
        <xdr:cNvPr id="44284" name="Text Box 15"/>
        <xdr:cNvSpPr txBox="1">
          <a:spLocks noChangeArrowheads="1"/>
        </xdr:cNvSpPr>
      </xdr:nvSpPr>
      <xdr:spPr bwMode="auto">
        <a:xfrm>
          <a:off x="9772650" y="3752850"/>
          <a:ext cx="1047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161925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161925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161925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161925</xdr:rowOff>
    </xdr:to>
    <xdr:sp macro="" textlink="">
      <xdr:nvSpPr>
        <xdr:cNvPr id="14" name="Text Box 8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161925</xdr:rowOff>
    </xdr:to>
    <xdr:sp macro="" textlink="">
      <xdr:nvSpPr>
        <xdr:cNvPr id="15" name="Text Box 9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161925</xdr:rowOff>
    </xdr:to>
    <xdr:sp macro="" textlink="">
      <xdr:nvSpPr>
        <xdr:cNvPr id="16" name="Text Box 10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161925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161925</xdr:rowOff>
    </xdr:to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104775</xdr:colOff>
      <xdr:row>21</xdr:row>
      <xdr:rowOff>161925</xdr:rowOff>
    </xdr:to>
    <xdr:sp macro="" textlink="">
      <xdr:nvSpPr>
        <xdr:cNvPr id="19" name="Text Box 15"/>
        <xdr:cNvSpPr txBox="1">
          <a:spLocks noChangeArrowheads="1"/>
        </xdr:cNvSpPr>
      </xdr:nvSpPr>
      <xdr:spPr bwMode="auto">
        <a:xfrm>
          <a:off x="9848850" y="4591050"/>
          <a:ext cx="10477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rgb="FF00B050"/>
  </sheetPr>
  <dimension ref="A3:I62"/>
  <sheetViews>
    <sheetView showGridLines="0" tabSelected="1" zoomScale="80" zoomScaleNormal="80" zoomScaleSheetLayoutView="70" workbookViewId="0"/>
  </sheetViews>
  <sheetFormatPr defaultRowHeight="23.1" customHeight="1" x14ac:dyDescent="0.2"/>
  <cols>
    <col min="1" max="1" width="5.85546875" style="250" customWidth="1"/>
    <col min="2" max="5" width="37.28515625" style="250" customWidth="1"/>
    <col min="6" max="6" width="10.7109375" style="250" customWidth="1"/>
    <col min="7" max="9" width="16.5703125" style="250" customWidth="1"/>
    <col min="10" max="12" width="9.140625" style="250"/>
    <col min="13" max="13" width="9.140625" style="250" customWidth="1"/>
    <col min="14" max="16384" width="9.140625" style="250"/>
  </cols>
  <sheetData>
    <row r="3" spans="1:9" ht="23.1" customHeight="1" x14ac:dyDescent="0.2">
      <c r="B3" s="460" t="s">
        <v>297</v>
      </c>
      <c r="C3" s="460" t="s">
        <v>298</v>
      </c>
    </row>
    <row r="4" spans="1:9" ht="23.1" customHeight="1" x14ac:dyDescent="0.2">
      <c r="B4" s="460"/>
      <c r="C4" s="460"/>
    </row>
    <row r="5" spans="1:9" ht="23.1" customHeight="1" x14ac:dyDescent="0.2">
      <c r="B5" s="460"/>
      <c r="C5" s="460"/>
    </row>
    <row r="9" spans="1:9" ht="23.1" customHeight="1" x14ac:dyDescent="0.2">
      <c r="B9" s="251"/>
      <c r="C9" s="251"/>
      <c r="D9" s="251"/>
      <c r="E9" s="251"/>
      <c r="F9" s="251"/>
      <c r="G9" s="251"/>
      <c r="H9" s="251"/>
      <c r="I9" s="251"/>
    </row>
    <row r="10" spans="1:9" ht="23.1" customHeight="1" x14ac:dyDescent="0.2">
      <c r="A10" s="427"/>
      <c r="B10" s="427"/>
      <c r="C10" s="427"/>
      <c r="D10" s="427"/>
      <c r="E10" s="427"/>
      <c r="F10" s="428"/>
      <c r="G10" s="429"/>
    </row>
    <row r="11" spans="1:9" ht="23.1" customHeight="1" x14ac:dyDescent="0.2">
      <c r="B11" s="428"/>
      <c r="D11" s="428"/>
      <c r="E11" s="427"/>
      <c r="F11" s="428"/>
      <c r="G11" s="429"/>
      <c r="H11" s="252"/>
      <c r="I11" s="252"/>
    </row>
    <row r="12" spans="1:9" ht="23.1" customHeight="1" x14ac:dyDescent="0.2">
      <c r="A12" s="428"/>
      <c r="B12" s="428"/>
      <c r="C12" s="428"/>
      <c r="D12" s="428"/>
      <c r="E12" s="427"/>
      <c r="F12" s="427"/>
      <c r="G12" s="427"/>
    </row>
    <row r="13" spans="1:9" ht="23.1" customHeight="1" x14ac:dyDescent="0.4">
      <c r="A13" s="430"/>
      <c r="B13" s="431"/>
      <c r="C13" s="431"/>
      <c r="D13" s="427"/>
      <c r="E13" s="427"/>
      <c r="F13" s="427"/>
      <c r="G13" s="427"/>
    </row>
    <row r="18" spans="1:9" ht="23.1" customHeight="1" x14ac:dyDescent="0.2">
      <c r="B18" s="253"/>
    </row>
    <row r="22" spans="1:9" ht="23.1" customHeight="1" x14ac:dyDescent="0.2">
      <c r="A22" s="254"/>
    </row>
    <row r="23" spans="1:9" ht="23.1" customHeight="1" x14ac:dyDescent="0.2">
      <c r="A23" s="458" t="s">
        <v>96</v>
      </c>
      <c r="B23" s="458"/>
      <c r="C23" s="458"/>
      <c r="D23" s="458"/>
      <c r="E23" s="458"/>
    </row>
    <row r="24" spans="1:9" ht="23.1" customHeight="1" x14ac:dyDescent="0.2">
      <c r="A24" s="458"/>
      <c r="B24" s="458"/>
      <c r="C24" s="458"/>
      <c r="D24" s="458"/>
      <c r="E24" s="458"/>
    </row>
    <row r="25" spans="1:9" ht="23.1" customHeight="1" x14ac:dyDescent="0.2">
      <c r="A25" s="458"/>
      <c r="B25" s="458"/>
      <c r="C25" s="458"/>
      <c r="D25" s="458"/>
      <c r="E25" s="458"/>
    </row>
    <row r="26" spans="1:9" ht="12.75" customHeight="1" x14ac:dyDescent="0.2">
      <c r="A26" s="458" t="s">
        <v>285</v>
      </c>
      <c r="B26" s="458"/>
      <c r="C26" s="458"/>
      <c r="D26" s="458"/>
      <c r="E26" s="458"/>
    </row>
    <row r="27" spans="1:9" ht="23.1" customHeight="1" x14ac:dyDescent="0.2">
      <c r="A27" s="458"/>
      <c r="B27" s="458"/>
      <c r="C27" s="458"/>
      <c r="D27" s="458"/>
      <c r="E27" s="458"/>
    </row>
    <row r="28" spans="1:9" ht="23.1" customHeight="1" x14ac:dyDescent="0.2">
      <c r="A28" s="458"/>
      <c r="B28" s="458"/>
      <c r="C28" s="458"/>
      <c r="D28" s="458"/>
      <c r="E28" s="458"/>
      <c r="F28" s="255"/>
      <c r="G28" s="255"/>
      <c r="H28" s="255"/>
      <c r="I28" s="255"/>
    </row>
    <row r="29" spans="1:9" s="255" customFormat="1" ht="23.1" customHeight="1" x14ac:dyDescent="0.2"/>
    <row r="59" spans="2:5" ht="44.25" customHeight="1" x14ac:dyDescent="0.2">
      <c r="B59" s="459" t="s">
        <v>296</v>
      </c>
      <c r="C59" s="459"/>
      <c r="D59" s="459"/>
      <c r="E59" s="459"/>
    </row>
    <row r="62" spans="2:5" ht="10.5" customHeight="1" x14ac:dyDescent="0.2"/>
  </sheetData>
  <mergeCells count="5">
    <mergeCell ref="A23:E25"/>
    <mergeCell ref="A26:E28"/>
    <mergeCell ref="B59:E59"/>
    <mergeCell ref="B3:B5"/>
    <mergeCell ref="C3:C5"/>
  </mergeCell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>
    <tabColor rgb="FFFFFF00"/>
  </sheetPr>
  <dimension ref="A1:R27"/>
  <sheetViews>
    <sheetView showGridLines="0" zoomScaleNormal="100" zoomScaleSheetLayoutView="70" workbookViewId="0"/>
  </sheetViews>
  <sheetFormatPr defaultColWidth="24.5703125" defaultRowHeight="24" customHeight="1" x14ac:dyDescent="0.2"/>
  <cols>
    <col min="1" max="1" width="30.7109375" style="5" customWidth="1"/>
    <col min="2" max="7" width="24" style="5" customWidth="1"/>
    <col min="8" max="8" width="24.5703125" style="4"/>
    <col min="9" max="16384" width="24.5703125" style="5"/>
  </cols>
  <sheetData>
    <row r="1" spans="1:18" ht="20.100000000000001" customHeight="1" x14ac:dyDescent="0.2">
      <c r="F1" s="468" t="s">
        <v>206</v>
      </c>
      <c r="G1" s="468"/>
    </row>
    <row r="2" spans="1:18" s="112" customFormat="1" ht="45" customHeight="1" x14ac:dyDescent="0.2">
      <c r="A2" s="111" t="s">
        <v>42</v>
      </c>
      <c r="E2" s="113"/>
      <c r="R2" s="114"/>
    </row>
    <row r="3" spans="1:18" s="116" customFormat="1" ht="24.95" customHeight="1" x14ac:dyDescent="0.25">
      <c r="A3" s="115" t="s">
        <v>41</v>
      </c>
      <c r="B3" s="115"/>
      <c r="C3" s="115"/>
      <c r="D3" s="115"/>
      <c r="E3" s="115"/>
    </row>
    <row r="4" spans="1:18" s="116" customFormat="1" ht="24.95" customHeight="1" thickBot="1" x14ac:dyDescent="0.3">
      <c r="A4" s="318" t="s">
        <v>293</v>
      </c>
      <c r="B4" s="117"/>
      <c r="C4" s="117"/>
      <c r="D4" s="117"/>
      <c r="E4" s="117"/>
    </row>
    <row r="5" spans="1:18" ht="24.95" customHeight="1" x14ac:dyDescent="0.2">
      <c r="A5" s="469" t="s">
        <v>0</v>
      </c>
      <c r="B5" s="471" t="s">
        <v>149</v>
      </c>
      <c r="C5" s="471"/>
      <c r="D5" s="471"/>
      <c r="E5" s="471"/>
      <c r="F5" s="471"/>
      <c r="G5" s="472"/>
    </row>
    <row r="6" spans="1:18" ht="24.95" customHeight="1" x14ac:dyDescent="0.2">
      <c r="A6" s="470"/>
      <c r="B6" s="473" t="s">
        <v>30</v>
      </c>
      <c r="C6" s="473"/>
      <c r="D6" s="473" t="s">
        <v>38</v>
      </c>
      <c r="E6" s="473"/>
      <c r="F6" s="473" t="s">
        <v>6</v>
      </c>
      <c r="G6" s="474"/>
    </row>
    <row r="7" spans="1:18" ht="24.95" customHeight="1" x14ac:dyDescent="0.2">
      <c r="A7" s="470"/>
      <c r="B7" s="54" t="s">
        <v>44</v>
      </c>
      <c r="C7" s="54" t="s">
        <v>55</v>
      </c>
      <c r="D7" s="54" t="s">
        <v>45</v>
      </c>
      <c r="E7" s="54" t="s">
        <v>55</v>
      </c>
      <c r="F7" s="54" t="s">
        <v>45</v>
      </c>
      <c r="G7" s="55" t="s">
        <v>55</v>
      </c>
    </row>
    <row r="8" spans="1:18" ht="24.95" customHeight="1" x14ac:dyDescent="0.2">
      <c r="A8" s="56">
        <v>2000</v>
      </c>
      <c r="B8" s="61">
        <v>475</v>
      </c>
      <c r="C8" s="62">
        <v>0</v>
      </c>
      <c r="D8" s="58">
        <v>9.2159999999999993</v>
      </c>
      <c r="E8" s="59">
        <v>0</v>
      </c>
      <c r="F8" s="64">
        <v>1.80985</v>
      </c>
      <c r="G8" s="65">
        <v>0</v>
      </c>
    </row>
    <row r="9" spans="1:18" ht="24.95" customHeight="1" x14ac:dyDescent="0.2">
      <c r="A9" s="56">
        <v>2001</v>
      </c>
      <c r="B9" s="61">
        <v>472</v>
      </c>
      <c r="C9" s="62">
        <f>SUM(B9/B8-1)*100</f>
        <v>-0.63157894736841635</v>
      </c>
      <c r="D9" s="58">
        <v>11.3</v>
      </c>
      <c r="E9" s="59">
        <f t="shared" ref="E9:E23" si="0">SUM(D9/D8-1)*100</f>
        <v>22.612847222222232</v>
      </c>
      <c r="F9" s="64">
        <v>1.7305860000000002</v>
      </c>
      <c r="G9" s="65">
        <f t="shared" ref="G9:G22" si="1">SUM(F9/F8-1)*100</f>
        <v>-4.3795894687404857</v>
      </c>
    </row>
    <row r="10" spans="1:18" ht="24.95" customHeight="1" x14ac:dyDescent="0.2">
      <c r="A10" s="56">
        <v>2002</v>
      </c>
      <c r="B10" s="61">
        <v>474</v>
      </c>
      <c r="C10" s="62">
        <f t="shared" ref="C10:C23" si="2">SUM(B10/B9-1)*100</f>
        <v>0.4237288135593209</v>
      </c>
      <c r="D10" s="58">
        <v>9.1999999999999993</v>
      </c>
      <c r="E10" s="59">
        <f t="shared" si="0"/>
        <v>-18.584070796460182</v>
      </c>
      <c r="F10" s="64">
        <v>1.9979660000000001</v>
      </c>
      <c r="G10" s="65">
        <f t="shared" si="1"/>
        <v>15.450257889524121</v>
      </c>
    </row>
    <row r="11" spans="1:18" ht="24.95" customHeight="1" x14ac:dyDescent="0.2">
      <c r="A11" s="56">
        <v>2003</v>
      </c>
      <c r="B11" s="61">
        <v>525</v>
      </c>
      <c r="C11" s="62">
        <f t="shared" si="2"/>
        <v>10.759493670886066</v>
      </c>
      <c r="D11" s="58">
        <v>8.6</v>
      </c>
      <c r="E11" s="59">
        <f t="shared" si="0"/>
        <v>-6.5217391304347778</v>
      </c>
      <c r="F11" s="64">
        <v>2.4786679999999999</v>
      </c>
      <c r="G11" s="65">
        <f t="shared" si="1"/>
        <v>24.059568581247113</v>
      </c>
    </row>
    <row r="12" spans="1:18" ht="24.95" customHeight="1" x14ac:dyDescent="0.2">
      <c r="A12" s="56">
        <v>2004</v>
      </c>
      <c r="B12" s="61">
        <v>633</v>
      </c>
      <c r="C12" s="62">
        <f t="shared" si="2"/>
        <v>20.571428571428573</v>
      </c>
      <c r="D12" s="58">
        <v>10.9</v>
      </c>
      <c r="E12" s="59">
        <f t="shared" si="0"/>
        <v>26.744186046511629</v>
      </c>
      <c r="F12" s="64">
        <v>3.2220540000000004</v>
      </c>
      <c r="G12" s="65">
        <f t="shared" si="1"/>
        <v>29.991350192926227</v>
      </c>
    </row>
    <row r="13" spans="1:18" ht="24.95" customHeight="1" x14ac:dyDescent="0.2">
      <c r="A13" s="56">
        <v>2005</v>
      </c>
      <c r="B13" s="61">
        <v>680</v>
      </c>
      <c r="C13" s="62">
        <f t="shared" si="2"/>
        <v>7.4249605055292323</v>
      </c>
      <c r="D13" s="58">
        <v>12.4</v>
      </c>
      <c r="E13" s="59">
        <f t="shared" si="0"/>
        <v>13.761467889908264</v>
      </c>
      <c r="F13" s="64">
        <v>3.8614370000000005</v>
      </c>
      <c r="G13" s="65">
        <f t="shared" si="1"/>
        <v>19.843956681048791</v>
      </c>
    </row>
    <row r="14" spans="1:18" ht="24.95" customHeight="1" x14ac:dyDescent="0.2">
      <c r="A14" s="56">
        <v>2006</v>
      </c>
      <c r="B14" s="61">
        <v>745</v>
      </c>
      <c r="C14" s="62">
        <f t="shared" si="2"/>
        <v>9.5588235294117752</v>
      </c>
      <c r="D14" s="58">
        <v>14.4</v>
      </c>
      <c r="E14" s="59">
        <f t="shared" si="0"/>
        <v>16.129032258064523</v>
      </c>
      <c r="F14" s="64">
        <v>4.3158850000000006</v>
      </c>
      <c r="G14" s="65">
        <f t="shared" si="1"/>
        <v>11.7688829314061</v>
      </c>
    </row>
    <row r="15" spans="1:18" ht="24.95" customHeight="1" x14ac:dyDescent="0.2">
      <c r="A15" s="56">
        <v>2007</v>
      </c>
      <c r="B15" s="61">
        <v>860</v>
      </c>
      <c r="C15" s="62">
        <f t="shared" si="2"/>
        <v>15.436241610738266</v>
      </c>
      <c r="D15" s="58">
        <v>16.899999999999999</v>
      </c>
      <c r="E15" s="59">
        <f t="shared" si="0"/>
        <v>17.361111111111093</v>
      </c>
      <c r="F15" s="64">
        <v>4.9529650000000007</v>
      </c>
      <c r="G15" s="65">
        <f t="shared" si="1"/>
        <v>14.761283027698834</v>
      </c>
    </row>
    <row r="16" spans="1:18" ht="24.95" customHeight="1" x14ac:dyDescent="0.2">
      <c r="A16" s="56">
        <v>2008</v>
      </c>
      <c r="B16" s="61">
        <v>944</v>
      </c>
      <c r="C16" s="62">
        <f t="shared" si="2"/>
        <v>9.7674418604651194</v>
      </c>
      <c r="D16" s="58">
        <v>19.2</v>
      </c>
      <c r="E16" s="59">
        <f t="shared" si="0"/>
        <v>13.609467455621305</v>
      </c>
      <c r="F16" s="64">
        <v>5.7850310000000009</v>
      </c>
      <c r="G16" s="65">
        <f t="shared" si="1"/>
        <v>16.799351499556337</v>
      </c>
    </row>
    <row r="17" spans="1:8" ht="24.95" customHeight="1" x14ac:dyDescent="0.2">
      <c r="A17" s="56">
        <v>2009</v>
      </c>
      <c r="B17" s="61">
        <v>855</v>
      </c>
      <c r="C17" s="62">
        <f t="shared" si="2"/>
        <v>-9.427966101694917</v>
      </c>
      <c r="D17" s="58">
        <v>18.475000000000001</v>
      </c>
      <c r="E17" s="59">
        <f t="shared" si="0"/>
        <v>-3.7760416666666519</v>
      </c>
      <c r="F17" s="64">
        <v>5.3045608</v>
      </c>
      <c r="G17" s="65">
        <f t="shared" si="1"/>
        <v>-8.30540406784338</v>
      </c>
    </row>
    <row r="18" spans="1:8" ht="24.95" customHeight="1" x14ac:dyDescent="0.2">
      <c r="A18" s="56">
        <v>2010</v>
      </c>
      <c r="B18" s="61">
        <v>960</v>
      </c>
      <c r="C18" s="62">
        <f t="shared" si="2"/>
        <v>12.280701754385959</v>
      </c>
      <c r="D18" s="58">
        <v>20.507999999999999</v>
      </c>
      <c r="E18" s="59">
        <f t="shared" si="0"/>
        <v>11.004059539918787</v>
      </c>
      <c r="F18" s="64">
        <v>5.2610258089099995</v>
      </c>
      <c r="G18" s="65">
        <f t="shared" si="1"/>
        <v>-0.82070868317694057</v>
      </c>
    </row>
    <row r="19" spans="1:8" ht="24.95" customHeight="1" x14ac:dyDescent="0.2">
      <c r="A19" s="56">
        <v>2011</v>
      </c>
      <c r="B19" s="61">
        <f>'2.1_Receita Região'!B7</f>
        <v>1042.2139999999997</v>
      </c>
      <c r="C19" s="62">
        <f t="shared" si="2"/>
        <v>8.5639583333333</v>
      </c>
      <c r="D19" s="58">
        <f>'2.1_Receita Região'!B22</f>
        <v>23.071000000000002</v>
      </c>
      <c r="E19" s="59">
        <f t="shared" si="0"/>
        <v>12.497561927052869</v>
      </c>
      <c r="F19" s="64">
        <v>6.0946931620200004</v>
      </c>
      <c r="G19" s="65">
        <f t="shared" si="1"/>
        <v>15.84609890523847</v>
      </c>
    </row>
    <row r="20" spans="1:8" ht="24.95" customHeight="1" x14ac:dyDescent="0.2">
      <c r="A20" s="56">
        <v>2012</v>
      </c>
      <c r="B20" s="61">
        <f>'2.1_Receita Região'!C7</f>
        <v>1116.3709999999999</v>
      </c>
      <c r="C20" s="62">
        <f t="shared" si="2"/>
        <v>7.1153333192607526</v>
      </c>
      <c r="D20" s="58">
        <f>'2.1_Receita Região'!C22</f>
        <v>24.353999999999999</v>
      </c>
      <c r="E20" s="59">
        <f t="shared" si="0"/>
        <v>5.5610940141302745</v>
      </c>
      <c r="F20" s="64">
        <v>6.3780619703000001</v>
      </c>
      <c r="G20" s="65">
        <f t="shared" si="1"/>
        <v>4.6494351847908399</v>
      </c>
    </row>
    <row r="21" spans="1:8" ht="24.95" customHeight="1" x14ac:dyDescent="0.2">
      <c r="A21" s="357">
        <v>2013</v>
      </c>
      <c r="B21" s="358">
        <f>'2.1_Receita Região'!D7</f>
        <v>1239.7170000000001</v>
      </c>
      <c r="C21" s="363">
        <f t="shared" si="2"/>
        <v>11.048835915658884</v>
      </c>
      <c r="D21" s="360">
        <f>'2.1_Receita Região'!D22</f>
        <v>24.707000000000001</v>
      </c>
      <c r="E21" s="361">
        <f t="shared" si="0"/>
        <v>1.4494538884782804</v>
      </c>
      <c r="F21" s="362">
        <v>6.4739862904800001</v>
      </c>
      <c r="G21" s="359">
        <f t="shared" si="1"/>
        <v>1.5039728467155067</v>
      </c>
    </row>
    <row r="22" spans="1:8" ht="24.95" customHeight="1" x14ac:dyDescent="0.2">
      <c r="A22" s="357">
        <v>2014</v>
      </c>
      <c r="B22" s="358">
        <f>'2.1_Receita Região'!E7</f>
        <v>1310.172</v>
      </c>
      <c r="C22" s="363">
        <f t="shared" si="2"/>
        <v>5.6831518806308212</v>
      </c>
      <c r="D22" s="360">
        <f>'2.1_Receita Região'!E23</f>
        <v>36.124000000000002</v>
      </c>
      <c r="E22" s="361">
        <f t="shared" si="0"/>
        <v>46.209576233456119</v>
      </c>
      <c r="F22" s="362">
        <v>6.8426327594299998</v>
      </c>
      <c r="G22" s="359">
        <f t="shared" si="1"/>
        <v>5.6942732407712082</v>
      </c>
    </row>
    <row r="23" spans="1:8" ht="24.95" customHeight="1" thickBot="1" x14ac:dyDescent="0.25">
      <c r="A23" s="57">
        <v>2015</v>
      </c>
      <c r="B23" s="272">
        <f>'2.1_Receita Região'!F7</f>
        <v>1260.1010000000001</v>
      </c>
      <c r="C23" s="63">
        <f t="shared" si="2"/>
        <v>-3.8217119584298742</v>
      </c>
      <c r="D23" s="273">
        <f>'2.1_Receita Região'!F22</f>
        <v>25.555</v>
      </c>
      <c r="E23" s="60">
        <f t="shared" si="0"/>
        <v>-29.257557302624303</v>
      </c>
      <c r="F23" s="66">
        <v>5.8439545467900009</v>
      </c>
      <c r="G23" s="67">
        <f>SUM(F23/F22-1)*100</f>
        <v>-14.594940978875359</v>
      </c>
    </row>
    <row r="24" spans="1:8" s="347" customFormat="1" ht="15" customHeight="1" x14ac:dyDescent="0.2">
      <c r="A24" s="346" t="s">
        <v>175</v>
      </c>
      <c r="B24" s="346"/>
      <c r="C24" s="346"/>
      <c r="D24" s="346"/>
      <c r="E24" s="346"/>
      <c r="F24" s="346"/>
      <c r="G24" s="346"/>
      <c r="H24" s="354"/>
    </row>
    <row r="25" spans="1:8" s="347" customFormat="1" ht="15" customHeight="1" x14ac:dyDescent="0.2">
      <c r="A25" s="348" t="s">
        <v>287</v>
      </c>
      <c r="B25" s="346"/>
      <c r="C25" s="346"/>
      <c r="D25" s="346"/>
      <c r="E25" s="346"/>
      <c r="F25" s="346"/>
      <c r="G25" s="346"/>
      <c r="H25" s="354"/>
    </row>
    <row r="26" spans="1:8" s="347" customFormat="1" ht="15" customHeight="1" x14ac:dyDescent="0.2">
      <c r="A26" s="348" t="s">
        <v>292</v>
      </c>
      <c r="B26" s="346"/>
      <c r="C26" s="346"/>
      <c r="D26" s="349"/>
      <c r="E26" s="349"/>
      <c r="F26" s="346"/>
      <c r="G26" s="346"/>
      <c r="H26" s="354"/>
    </row>
    <row r="27" spans="1:8" ht="24" customHeight="1" x14ac:dyDescent="0.2">
      <c r="A27" s="105"/>
    </row>
  </sheetData>
  <mergeCells count="6">
    <mergeCell ref="F1:G1"/>
    <mergeCell ref="A5:A7"/>
    <mergeCell ref="B5:G5"/>
    <mergeCell ref="B6:C6"/>
    <mergeCell ref="D6:E6"/>
    <mergeCell ref="F6:G6"/>
  </mergeCells>
  <phoneticPr fontId="0" type="noConversion"/>
  <hyperlinks>
    <hyperlink ref="F1" location="Sumário!A1" display="Sumário"/>
    <hyperlink ref="F1:G1" location="Sumário!C12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rgb="FFFFFF00"/>
  </sheetPr>
  <dimension ref="A1:T28"/>
  <sheetViews>
    <sheetView showGridLines="0" zoomScaleNormal="100" zoomScaleSheetLayoutView="75" workbookViewId="0"/>
  </sheetViews>
  <sheetFormatPr defaultRowHeight="24" customHeight="1" x14ac:dyDescent="0.2"/>
  <cols>
    <col min="1" max="1" width="40.7109375" style="5" customWidth="1"/>
    <col min="2" max="7" width="22.28515625" style="5" customWidth="1"/>
    <col min="8" max="8" width="9.140625" style="4"/>
    <col min="9" max="16384" width="9.140625" style="5"/>
  </cols>
  <sheetData>
    <row r="1" spans="1:20" ht="20.100000000000001" customHeight="1" x14ac:dyDescent="0.2">
      <c r="F1" s="468" t="s">
        <v>206</v>
      </c>
      <c r="G1" s="468"/>
    </row>
    <row r="2" spans="1:20" s="112" customFormat="1" ht="45" customHeight="1" x14ac:dyDescent="0.2">
      <c r="A2" s="111" t="s">
        <v>42</v>
      </c>
      <c r="E2" s="113"/>
      <c r="T2" s="114"/>
    </row>
    <row r="3" spans="1:20" s="116" customFormat="1" ht="24.95" customHeight="1" x14ac:dyDescent="0.25">
      <c r="A3" s="115" t="s">
        <v>41</v>
      </c>
      <c r="B3" s="115"/>
      <c r="C3" s="115"/>
      <c r="D3" s="115"/>
      <c r="E3" s="115"/>
      <c r="F3" s="115"/>
    </row>
    <row r="4" spans="1:20" s="116" customFormat="1" ht="24.95" customHeight="1" thickBot="1" x14ac:dyDescent="0.3">
      <c r="A4" s="318" t="s">
        <v>307</v>
      </c>
      <c r="B4" s="117"/>
      <c r="C4" s="117"/>
      <c r="D4" s="117"/>
      <c r="E4" s="117"/>
      <c r="F4" s="117"/>
      <c r="G4" s="118"/>
    </row>
    <row r="5" spans="1:20" s="120" customFormat="1" ht="24.95" customHeight="1" x14ac:dyDescent="0.2">
      <c r="A5" s="484" t="s">
        <v>0</v>
      </c>
      <c r="B5" s="478" t="s">
        <v>148</v>
      </c>
      <c r="C5" s="486"/>
      <c r="D5" s="487"/>
      <c r="E5" s="478" t="s">
        <v>168</v>
      </c>
      <c r="F5" s="486"/>
      <c r="G5" s="486"/>
      <c r="H5" s="119"/>
    </row>
    <row r="6" spans="1:20" s="120" customFormat="1" ht="50.1" customHeight="1" x14ac:dyDescent="0.2">
      <c r="A6" s="485"/>
      <c r="B6" s="121" t="s">
        <v>46</v>
      </c>
      <c r="C6" s="121" t="s">
        <v>47</v>
      </c>
      <c r="D6" s="121" t="s">
        <v>48</v>
      </c>
      <c r="E6" s="121" t="s">
        <v>171</v>
      </c>
      <c r="F6" s="121" t="s">
        <v>49</v>
      </c>
      <c r="G6" s="122" t="s">
        <v>172</v>
      </c>
      <c r="H6" s="119"/>
    </row>
    <row r="7" spans="1:20" s="120" customFormat="1" ht="24.95" customHeight="1" x14ac:dyDescent="0.2">
      <c r="A7" s="123">
        <v>2000</v>
      </c>
      <c r="B7" s="124">
        <f>'2.2_receita mundo'!B8</f>
        <v>475</v>
      </c>
      <c r="C7" s="125">
        <f>'2.2_receita mundo'!D8</f>
        <v>9.2159999999999993</v>
      </c>
      <c r="D7" s="125">
        <f>'2.2_receita mundo'!F8</f>
        <v>1.80985</v>
      </c>
      <c r="E7" s="126">
        <f t="shared" ref="E7:E22" si="0">SUM(C7/B7)*100</f>
        <v>1.9402105263157894</v>
      </c>
      <c r="F7" s="127">
        <f t="shared" ref="F7:F22" si="1">SUM(D7/C7)*100</f>
        <v>19.638129340277779</v>
      </c>
      <c r="G7" s="128">
        <f t="shared" ref="G7:G22" si="2">SUM(D7/B7)*100</f>
        <v>0.38102105263157893</v>
      </c>
      <c r="H7" s="119"/>
    </row>
    <row r="8" spans="1:20" s="120" customFormat="1" ht="24.95" customHeight="1" x14ac:dyDescent="0.2">
      <c r="A8" s="123">
        <v>2001</v>
      </c>
      <c r="B8" s="124">
        <f>'2.2_receita mundo'!B9</f>
        <v>472</v>
      </c>
      <c r="C8" s="125">
        <f>'2.2_receita mundo'!D9</f>
        <v>11.3</v>
      </c>
      <c r="D8" s="125">
        <f>'2.2_receita mundo'!F9</f>
        <v>1.7305860000000002</v>
      </c>
      <c r="E8" s="126">
        <f t="shared" si="0"/>
        <v>2.3940677966101696</v>
      </c>
      <c r="F8" s="127">
        <f t="shared" si="1"/>
        <v>15.3149203539823</v>
      </c>
      <c r="G8" s="128">
        <f t="shared" si="2"/>
        <v>0.36664957627118644</v>
      </c>
      <c r="H8" s="119"/>
    </row>
    <row r="9" spans="1:20" s="120" customFormat="1" ht="24.95" customHeight="1" x14ac:dyDescent="0.2">
      <c r="A9" s="123">
        <v>2002</v>
      </c>
      <c r="B9" s="124">
        <f>'2.2_receita mundo'!B10</f>
        <v>474</v>
      </c>
      <c r="C9" s="125">
        <f>'2.2_receita mundo'!D10</f>
        <v>9.1999999999999993</v>
      </c>
      <c r="D9" s="125">
        <f>'2.2_receita mundo'!F10</f>
        <v>1.9979660000000001</v>
      </c>
      <c r="E9" s="126">
        <f t="shared" si="0"/>
        <v>1.9409282700421939</v>
      </c>
      <c r="F9" s="127">
        <f t="shared" si="1"/>
        <v>21.717021739130438</v>
      </c>
      <c r="G9" s="128">
        <f t="shared" si="2"/>
        <v>0.42151181434599161</v>
      </c>
      <c r="H9" s="119"/>
    </row>
    <row r="10" spans="1:20" s="120" customFormat="1" ht="24.95" customHeight="1" x14ac:dyDescent="0.2">
      <c r="A10" s="123">
        <v>2003</v>
      </c>
      <c r="B10" s="124">
        <f>'2.2_receita mundo'!B11</f>
        <v>525</v>
      </c>
      <c r="C10" s="125">
        <f>'2.2_receita mundo'!D11</f>
        <v>8.6</v>
      </c>
      <c r="D10" s="125">
        <f>'2.2_receita mundo'!F11</f>
        <v>2.4786679999999999</v>
      </c>
      <c r="E10" s="126">
        <f t="shared" si="0"/>
        <v>1.638095238095238</v>
      </c>
      <c r="F10" s="127">
        <f t="shared" si="1"/>
        <v>28.821720930232559</v>
      </c>
      <c r="G10" s="128">
        <f t="shared" si="2"/>
        <v>0.4721272380952381</v>
      </c>
      <c r="H10" s="119"/>
    </row>
    <row r="11" spans="1:20" s="120" customFormat="1" ht="24.95" customHeight="1" x14ac:dyDescent="0.2">
      <c r="A11" s="123">
        <v>2004</v>
      </c>
      <c r="B11" s="124">
        <f>'2.2_receita mundo'!B12</f>
        <v>633</v>
      </c>
      <c r="C11" s="125">
        <f>'2.2_receita mundo'!D12</f>
        <v>10.9</v>
      </c>
      <c r="D11" s="125">
        <f>'2.2_receita mundo'!F12</f>
        <v>3.2220540000000004</v>
      </c>
      <c r="E11" s="126">
        <f t="shared" si="0"/>
        <v>1.7219589257503949</v>
      </c>
      <c r="F11" s="127">
        <f t="shared" si="1"/>
        <v>29.560128440366974</v>
      </c>
      <c r="G11" s="128">
        <f t="shared" si="2"/>
        <v>0.50901327014218012</v>
      </c>
      <c r="H11" s="119"/>
    </row>
    <row r="12" spans="1:20" s="120" customFormat="1" ht="24.95" customHeight="1" x14ac:dyDescent="0.2">
      <c r="A12" s="123">
        <v>2005</v>
      </c>
      <c r="B12" s="124">
        <f>'2.2_receita mundo'!B13</f>
        <v>680</v>
      </c>
      <c r="C12" s="125">
        <f>'2.2_receita mundo'!D13</f>
        <v>12.4</v>
      </c>
      <c r="D12" s="125">
        <f>'2.2_receita mundo'!F13</f>
        <v>3.8614370000000005</v>
      </c>
      <c r="E12" s="126">
        <f t="shared" si="0"/>
        <v>1.8235294117647058</v>
      </c>
      <c r="F12" s="127">
        <f t="shared" si="1"/>
        <v>31.140620967741938</v>
      </c>
      <c r="G12" s="128">
        <f t="shared" si="2"/>
        <v>0.56785838235294128</v>
      </c>
      <c r="H12" s="119"/>
    </row>
    <row r="13" spans="1:20" s="120" customFormat="1" ht="24.95" customHeight="1" x14ac:dyDescent="0.2">
      <c r="A13" s="123">
        <v>2006</v>
      </c>
      <c r="B13" s="124">
        <f>'2.2_receita mundo'!B14</f>
        <v>745</v>
      </c>
      <c r="C13" s="125">
        <f>'2.2_receita mundo'!D14</f>
        <v>14.4</v>
      </c>
      <c r="D13" s="125">
        <f>'2.2_receita mundo'!F14</f>
        <v>4.3158850000000006</v>
      </c>
      <c r="E13" s="126">
        <f t="shared" si="0"/>
        <v>1.9328859060402688</v>
      </c>
      <c r="F13" s="127">
        <f t="shared" si="1"/>
        <v>29.971423611111113</v>
      </c>
      <c r="G13" s="128">
        <f t="shared" si="2"/>
        <v>0.57931342281879206</v>
      </c>
      <c r="H13" s="119"/>
    </row>
    <row r="14" spans="1:20" s="120" customFormat="1" ht="24.95" customHeight="1" x14ac:dyDescent="0.2">
      <c r="A14" s="123">
        <v>2007</v>
      </c>
      <c r="B14" s="124">
        <f>'2.2_receita mundo'!B15</f>
        <v>860</v>
      </c>
      <c r="C14" s="125">
        <f>'2.2_receita mundo'!D15</f>
        <v>16.899999999999999</v>
      </c>
      <c r="D14" s="125">
        <f>'2.2_receita mundo'!F15</f>
        <v>4.9529650000000007</v>
      </c>
      <c r="E14" s="126">
        <f t="shared" si="0"/>
        <v>1.9651162790697674</v>
      </c>
      <c r="F14" s="127">
        <f t="shared" si="1"/>
        <v>29.307485207100598</v>
      </c>
      <c r="G14" s="128">
        <f t="shared" si="2"/>
        <v>0.57592616279069775</v>
      </c>
      <c r="H14" s="119"/>
    </row>
    <row r="15" spans="1:20" s="120" customFormat="1" ht="24.95" customHeight="1" x14ac:dyDescent="0.2">
      <c r="A15" s="123">
        <v>2008</v>
      </c>
      <c r="B15" s="124">
        <f>'2.2_receita mundo'!B16</f>
        <v>944</v>
      </c>
      <c r="C15" s="125">
        <f>'2.2_receita mundo'!D16</f>
        <v>19.2</v>
      </c>
      <c r="D15" s="125">
        <f>'2.2_receita mundo'!F16</f>
        <v>5.7850310000000009</v>
      </c>
      <c r="E15" s="126">
        <f t="shared" si="0"/>
        <v>2.0338983050847457</v>
      </c>
      <c r="F15" s="127">
        <f t="shared" si="1"/>
        <v>30.130369791666674</v>
      </c>
      <c r="G15" s="128">
        <f t="shared" si="2"/>
        <v>0.61282108050847461</v>
      </c>
      <c r="H15" s="119"/>
    </row>
    <row r="16" spans="1:20" s="120" customFormat="1" ht="24.95" customHeight="1" x14ac:dyDescent="0.2">
      <c r="A16" s="123">
        <v>2009</v>
      </c>
      <c r="B16" s="124">
        <f>'2.2_receita mundo'!B17</f>
        <v>855</v>
      </c>
      <c r="C16" s="125">
        <f>'2.2_receita mundo'!D17</f>
        <v>18.475000000000001</v>
      </c>
      <c r="D16" s="125">
        <f>'2.2_receita mundo'!F17</f>
        <v>5.3045608</v>
      </c>
      <c r="E16" s="126">
        <f t="shared" si="0"/>
        <v>2.1608187134502925</v>
      </c>
      <c r="F16" s="127">
        <f t="shared" si="1"/>
        <v>28.712101759133962</v>
      </c>
      <c r="G16" s="128">
        <f t="shared" si="2"/>
        <v>0.62041646783625737</v>
      </c>
      <c r="H16" s="119"/>
    </row>
    <row r="17" spans="1:8" s="120" customFormat="1" ht="24.95" customHeight="1" x14ac:dyDescent="0.2">
      <c r="A17" s="123">
        <v>2010</v>
      </c>
      <c r="B17" s="124">
        <f>'2.2_receita mundo'!B18</f>
        <v>960</v>
      </c>
      <c r="C17" s="125">
        <f>'2.2_receita mundo'!D18</f>
        <v>20.507999999999999</v>
      </c>
      <c r="D17" s="125">
        <f>'2.2_receita mundo'!F18</f>
        <v>5.2610258089099995</v>
      </c>
      <c r="E17" s="126">
        <f t="shared" si="0"/>
        <v>2.13625</v>
      </c>
      <c r="F17" s="127">
        <f t="shared" si="1"/>
        <v>25.653529397844743</v>
      </c>
      <c r="G17" s="128">
        <f t="shared" si="2"/>
        <v>0.5480235217614583</v>
      </c>
      <c r="H17" s="119"/>
    </row>
    <row r="18" spans="1:8" s="120" customFormat="1" ht="24.95" customHeight="1" x14ac:dyDescent="0.2">
      <c r="A18" s="123">
        <v>2011</v>
      </c>
      <c r="B18" s="124">
        <f>'2.2_receita mundo'!B19</f>
        <v>1042.2139999999997</v>
      </c>
      <c r="C18" s="125">
        <f>'2.2_receita mundo'!D19</f>
        <v>23.071000000000002</v>
      </c>
      <c r="D18" s="125">
        <f>'2.2_receita mundo'!F19</f>
        <v>6.0946931620200004</v>
      </c>
      <c r="E18" s="126">
        <f t="shared" si="0"/>
        <v>2.213652858242166</v>
      </c>
      <c r="F18" s="127">
        <f t="shared" si="1"/>
        <v>26.417117428893416</v>
      </c>
      <c r="G18" s="128">
        <f t="shared" si="2"/>
        <v>0.58478327502988858</v>
      </c>
      <c r="H18" s="119"/>
    </row>
    <row r="19" spans="1:8" s="120" customFormat="1" ht="24.95" customHeight="1" x14ac:dyDescent="0.2">
      <c r="A19" s="123">
        <v>2012</v>
      </c>
      <c r="B19" s="124">
        <f>'2.2_receita mundo'!B20</f>
        <v>1116.3709999999999</v>
      </c>
      <c r="C19" s="125">
        <f>'2.2_receita mundo'!D20</f>
        <v>24.353999999999999</v>
      </c>
      <c r="D19" s="125">
        <f>'2.2_receita mundo'!F20</f>
        <v>6.3780619703000001</v>
      </c>
      <c r="E19" s="126">
        <f t="shared" si="0"/>
        <v>2.1815328416807676</v>
      </c>
      <c r="F19" s="127">
        <f t="shared" si="1"/>
        <v>26.188970888971014</v>
      </c>
      <c r="G19" s="128">
        <f t="shared" si="2"/>
        <v>0.57132100084111825</v>
      </c>
      <c r="H19" s="119"/>
    </row>
    <row r="20" spans="1:8" s="120" customFormat="1" ht="24.95" customHeight="1" x14ac:dyDescent="0.2">
      <c r="A20" s="364">
        <v>2013</v>
      </c>
      <c r="B20" s="365">
        <f>'2.2_receita mundo'!B21</f>
        <v>1239.7170000000001</v>
      </c>
      <c r="C20" s="366">
        <f>'2.2_receita mundo'!D21</f>
        <v>24.707000000000001</v>
      </c>
      <c r="D20" s="366">
        <f>'2.2_receita mundo'!F21</f>
        <v>6.4739862904800001</v>
      </c>
      <c r="E20" s="367">
        <f t="shared" si="0"/>
        <v>1.9929548437264311</v>
      </c>
      <c r="F20" s="368">
        <f t="shared" si="1"/>
        <v>26.203044847533086</v>
      </c>
      <c r="G20" s="369">
        <f t="shared" si="2"/>
        <v>0.52221485149271962</v>
      </c>
      <c r="H20" s="119"/>
    </row>
    <row r="21" spans="1:8" s="120" customFormat="1" ht="24.95" customHeight="1" x14ac:dyDescent="0.2">
      <c r="A21" s="364">
        <v>2014</v>
      </c>
      <c r="B21" s="365">
        <f>'2.2_receita mundo'!B22</f>
        <v>1310.172</v>
      </c>
      <c r="C21" s="366">
        <f>'2.2_receita mundo'!D22</f>
        <v>36.124000000000002</v>
      </c>
      <c r="D21" s="366">
        <f>'2.2_receita mundo'!F22</f>
        <v>6.8426327594299998</v>
      </c>
      <c r="E21" s="367">
        <f t="shared" si="0"/>
        <v>2.7571952384877711</v>
      </c>
      <c r="F21" s="368">
        <f t="shared" si="1"/>
        <v>18.942068318652417</v>
      </c>
      <c r="G21" s="369">
        <f t="shared" si="2"/>
        <v>0.52226980575298509</v>
      </c>
      <c r="H21" s="119"/>
    </row>
    <row r="22" spans="1:8" s="120" customFormat="1" ht="24.95" customHeight="1" thickBot="1" x14ac:dyDescent="0.25">
      <c r="A22" s="129">
        <v>2015</v>
      </c>
      <c r="B22" s="274">
        <f>'2.2_receita mundo'!B23</f>
        <v>1260.1010000000001</v>
      </c>
      <c r="C22" s="275">
        <f>'2.2_receita mundo'!D23</f>
        <v>25.555</v>
      </c>
      <c r="D22" s="275">
        <f>'2.2_receita mundo'!F23</f>
        <v>5.8439545467900009</v>
      </c>
      <c r="E22" s="130">
        <f t="shared" si="0"/>
        <v>2.0280120403047057</v>
      </c>
      <c r="F22" s="131">
        <f t="shared" si="1"/>
        <v>22.868145360164355</v>
      </c>
      <c r="G22" s="132">
        <f t="shared" si="2"/>
        <v>0.46376874129851503</v>
      </c>
      <c r="H22" s="119"/>
    </row>
    <row r="23" spans="1:8" s="347" customFormat="1" ht="15" customHeight="1" x14ac:dyDescent="0.2">
      <c r="A23" s="346" t="s">
        <v>234</v>
      </c>
      <c r="B23" s="346"/>
      <c r="C23" s="346"/>
      <c r="D23" s="346"/>
      <c r="E23" s="346"/>
      <c r="F23" s="346"/>
      <c r="G23" s="346"/>
      <c r="H23" s="354"/>
    </row>
    <row r="24" spans="1:8" s="347" customFormat="1" ht="15" customHeight="1" x14ac:dyDescent="0.2">
      <c r="A24" s="348" t="s">
        <v>294</v>
      </c>
      <c r="B24" s="346"/>
      <c r="C24" s="346"/>
      <c r="D24" s="346"/>
      <c r="E24" s="346"/>
      <c r="F24" s="346"/>
      <c r="G24" s="346"/>
      <c r="H24" s="354"/>
    </row>
    <row r="25" spans="1:8" s="347" customFormat="1" ht="15" customHeight="1" x14ac:dyDescent="0.2">
      <c r="A25" s="348" t="s">
        <v>292</v>
      </c>
      <c r="B25" s="346"/>
      <c r="C25" s="346"/>
      <c r="D25" s="349"/>
      <c r="E25" s="349"/>
      <c r="F25" s="346"/>
      <c r="G25" s="346"/>
      <c r="H25" s="354"/>
    </row>
    <row r="26" spans="1:8" ht="24" customHeight="1" x14ac:dyDescent="0.2">
      <c r="H26" s="104"/>
    </row>
    <row r="27" spans="1:8" ht="24" customHeight="1" x14ac:dyDescent="0.2">
      <c r="H27" s="104"/>
    </row>
    <row r="28" spans="1:8" ht="24" customHeight="1" x14ac:dyDescent="0.2">
      <c r="H28" s="104"/>
    </row>
  </sheetData>
  <mergeCells count="4">
    <mergeCell ref="A5:A6"/>
    <mergeCell ref="B5:D5"/>
    <mergeCell ref="E5:G5"/>
    <mergeCell ref="F1:G1"/>
  </mergeCells>
  <phoneticPr fontId="0" type="noConversion"/>
  <hyperlinks>
    <hyperlink ref="F1" location="Sumário!A1" display="Sumário"/>
    <hyperlink ref="F1:G1" location="Sumário!C13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  <colBreaks count="1" manualBreakCount="1">
    <brk id="7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rgb="FFFFFF00"/>
  </sheetPr>
  <dimension ref="A1:J34"/>
  <sheetViews>
    <sheetView showGridLines="0" zoomScaleNormal="100" zoomScaleSheetLayoutView="85" workbookViewId="0"/>
  </sheetViews>
  <sheetFormatPr defaultRowHeight="24" customHeight="1" x14ac:dyDescent="0.2"/>
  <cols>
    <col min="1" max="1" width="50.7109375" style="79" customWidth="1"/>
    <col min="2" max="3" width="28.140625" style="79" customWidth="1"/>
    <col min="4" max="6" width="28.140625" style="5" customWidth="1"/>
    <col min="7" max="7" width="9.140625" style="4"/>
    <col min="8" max="16384" width="9.140625" style="5"/>
  </cols>
  <sheetData>
    <row r="1" spans="1:10" ht="20.100000000000001" customHeight="1" x14ac:dyDescent="0.2">
      <c r="E1" s="468" t="s">
        <v>206</v>
      </c>
      <c r="F1" s="468"/>
    </row>
    <row r="2" spans="1:10" s="112" customFormat="1" ht="45" customHeight="1" x14ac:dyDescent="0.2">
      <c r="A2" s="111" t="s">
        <v>42</v>
      </c>
      <c r="D2" s="113"/>
      <c r="J2" s="114"/>
    </row>
    <row r="3" spans="1:10" s="116" customFormat="1" ht="24.95" customHeight="1" x14ac:dyDescent="0.25">
      <c r="A3" s="115" t="s">
        <v>41</v>
      </c>
      <c r="B3" s="115"/>
      <c r="C3" s="115"/>
      <c r="D3" s="115"/>
      <c r="E3" s="115"/>
      <c r="F3" s="115"/>
    </row>
    <row r="4" spans="1:10" s="116" customFormat="1" ht="24.95" customHeight="1" thickBot="1" x14ac:dyDescent="0.3">
      <c r="A4" s="318" t="s">
        <v>301</v>
      </c>
      <c r="B4" s="117"/>
      <c r="C4" s="117"/>
      <c r="D4" s="117"/>
      <c r="E4" s="268"/>
      <c r="F4" s="310"/>
    </row>
    <row r="5" spans="1:10" s="15" customFormat="1" ht="24.95" customHeight="1" x14ac:dyDescent="0.2">
      <c r="A5" s="464" t="s">
        <v>56</v>
      </c>
      <c r="B5" s="472" t="s">
        <v>148</v>
      </c>
      <c r="C5" s="479"/>
      <c r="D5" s="479"/>
      <c r="E5" s="479"/>
      <c r="F5" s="479"/>
    </row>
    <row r="6" spans="1:10" s="15" customFormat="1" ht="24.95" customHeight="1" x14ac:dyDescent="0.2">
      <c r="A6" s="465"/>
      <c r="B6" s="340">
        <v>2011</v>
      </c>
      <c r="C6" s="340">
        <v>2012</v>
      </c>
      <c r="D6" s="340">
        <v>2013</v>
      </c>
      <c r="E6" s="340">
        <v>2014</v>
      </c>
      <c r="F6" s="345">
        <v>2015</v>
      </c>
    </row>
    <row r="7" spans="1:10" s="15" customFormat="1" ht="24.95" customHeight="1" x14ac:dyDescent="0.2">
      <c r="A7" s="45" t="s">
        <v>30</v>
      </c>
      <c r="B7" s="446">
        <f>'2.1_Receita Região'!B7</f>
        <v>1042.2139999999997</v>
      </c>
      <c r="C7" s="446">
        <f>'2.1_Receita Região'!C7</f>
        <v>1116.3709999999999</v>
      </c>
      <c r="D7" s="446">
        <f>'2.1_Receita Região'!D7</f>
        <v>1239.7170000000001</v>
      </c>
      <c r="E7" s="446">
        <f>'2.1_Receita Região'!E7</f>
        <v>1310.172</v>
      </c>
      <c r="F7" s="446">
        <f>'2.1_Receita Região'!F7</f>
        <v>1260.1010000000001</v>
      </c>
    </row>
    <row r="8" spans="1:10" s="15" customFormat="1" ht="24.95" customHeight="1" x14ac:dyDescent="0.2">
      <c r="A8" s="139" t="s">
        <v>28</v>
      </c>
      <c r="B8" s="61">
        <v>150.9</v>
      </c>
      <c r="C8" s="276">
        <v>161.6</v>
      </c>
      <c r="D8" s="61">
        <v>177.5</v>
      </c>
      <c r="E8" s="276">
        <v>191.3</v>
      </c>
      <c r="F8" s="61">
        <v>204.5</v>
      </c>
    </row>
    <row r="9" spans="1:10" s="15" customFormat="1" ht="24.95" customHeight="1" x14ac:dyDescent="0.2">
      <c r="A9" s="139" t="s">
        <v>9</v>
      </c>
      <c r="B9" s="61">
        <v>48.5</v>
      </c>
      <c r="C9" s="276">
        <v>50</v>
      </c>
      <c r="D9" s="61">
        <v>51.7</v>
      </c>
      <c r="E9" s="276">
        <v>105.4</v>
      </c>
      <c r="F9" s="61">
        <v>114.1</v>
      </c>
    </row>
    <row r="10" spans="1:10" s="15" customFormat="1" ht="24.95" customHeight="1" x14ac:dyDescent="0.2">
      <c r="A10" s="139" t="s">
        <v>8</v>
      </c>
      <c r="B10" s="61">
        <v>62.2</v>
      </c>
      <c r="C10" s="276">
        <v>58.2</v>
      </c>
      <c r="D10" s="61">
        <v>62.6</v>
      </c>
      <c r="E10" s="276">
        <v>65.099999999999994</v>
      </c>
      <c r="F10" s="61">
        <v>56.5</v>
      </c>
    </row>
    <row r="11" spans="1:10" s="15" customFormat="1" ht="24.95" customHeight="1" x14ac:dyDescent="0.2">
      <c r="A11" s="139" t="s">
        <v>7</v>
      </c>
      <c r="B11" s="61">
        <v>54.8</v>
      </c>
      <c r="C11" s="276">
        <v>53.6</v>
      </c>
      <c r="D11" s="61">
        <v>56.6</v>
      </c>
      <c r="E11" s="276">
        <v>58.1</v>
      </c>
      <c r="F11" s="61">
        <v>45.9</v>
      </c>
    </row>
    <row r="12" spans="1:10" s="15" customFormat="1" ht="24.95" customHeight="1" x14ac:dyDescent="0.2">
      <c r="A12" s="380" t="s">
        <v>263</v>
      </c>
      <c r="B12" s="61">
        <v>35.6</v>
      </c>
      <c r="C12" s="276">
        <v>37.200000000000003</v>
      </c>
      <c r="D12" s="61">
        <v>41.6</v>
      </c>
      <c r="E12" s="276">
        <v>46.5</v>
      </c>
      <c r="F12" s="61">
        <v>45.5</v>
      </c>
    </row>
    <row r="13" spans="1:10" s="15" customFormat="1" ht="24.95" customHeight="1" x14ac:dyDescent="0.2">
      <c r="A13" s="380" t="s">
        <v>264</v>
      </c>
      <c r="B13" s="61">
        <v>27.2</v>
      </c>
      <c r="C13" s="276">
        <v>33.9</v>
      </c>
      <c r="D13" s="61">
        <v>41.8</v>
      </c>
      <c r="E13" s="276">
        <v>38.4</v>
      </c>
      <c r="F13" s="61">
        <v>44.6</v>
      </c>
    </row>
    <row r="14" spans="1:10" s="15" customFormat="1" ht="24.95" customHeight="1" x14ac:dyDescent="0.2">
      <c r="A14" s="380" t="s">
        <v>10</v>
      </c>
      <c r="B14" s="61">
        <v>43</v>
      </c>
      <c r="C14" s="276">
        <v>41.2</v>
      </c>
      <c r="D14" s="61">
        <v>43.9</v>
      </c>
      <c r="E14" s="276">
        <v>45.5</v>
      </c>
      <c r="F14" s="61">
        <v>39.4</v>
      </c>
    </row>
    <row r="15" spans="1:10" s="15" customFormat="1" ht="24.95" customHeight="1" x14ac:dyDescent="0.2">
      <c r="A15" s="380" t="s">
        <v>12</v>
      </c>
      <c r="B15" s="61">
        <v>38.9</v>
      </c>
      <c r="C15" s="276">
        <v>38.1</v>
      </c>
      <c r="D15" s="61">
        <v>41.3</v>
      </c>
      <c r="E15" s="276">
        <v>43.3</v>
      </c>
      <c r="F15" s="61">
        <v>36.9</v>
      </c>
    </row>
    <row r="16" spans="1:10" s="15" customFormat="1" ht="24.95" customHeight="1" x14ac:dyDescent="0.2">
      <c r="A16" s="139" t="s">
        <v>266</v>
      </c>
      <c r="B16" s="61">
        <v>28.5</v>
      </c>
      <c r="C16" s="276">
        <v>33.1</v>
      </c>
      <c r="D16" s="61">
        <v>38.9</v>
      </c>
      <c r="E16" s="276">
        <v>38.4</v>
      </c>
      <c r="F16" s="61">
        <v>36.200000000000003</v>
      </c>
    </row>
    <row r="17" spans="1:10" s="15" customFormat="1" ht="24.95" customHeight="1" x14ac:dyDescent="0.2">
      <c r="A17" s="139" t="s">
        <v>267</v>
      </c>
      <c r="B17" s="61">
        <v>30.5</v>
      </c>
      <c r="C17" s="276">
        <v>35.9</v>
      </c>
      <c r="D17" s="61">
        <v>43</v>
      </c>
      <c r="E17" s="276">
        <v>42.6</v>
      </c>
      <c r="F17" s="61">
        <v>31.3</v>
      </c>
    </row>
    <row r="18" spans="1:10" s="15" customFormat="1" ht="24.95" customHeight="1" x14ac:dyDescent="0.2">
      <c r="A18" s="380" t="s">
        <v>29</v>
      </c>
      <c r="B18" s="61">
        <v>31.8</v>
      </c>
      <c r="C18" s="276">
        <v>31.9</v>
      </c>
      <c r="D18" s="61">
        <v>31.3</v>
      </c>
      <c r="E18" s="276">
        <v>31.9</v>
      </c>
      <c r="F18" s="61">
        <v>29.4</v>
      </c>
    </row>
    <row r="19" spans="1:10" s="15" customFormat="1" ht="24.95" customHeight="1" x14ac:dyDescent="0.2">
      <c r="A19" s="380" t="s">
        <v>262</v>
      </c>
      <c r="B19" s="61">
        <v>25.1</v>
      </c>
      <c r="C19" s="276">
        <v>25.3</v>
      </c>
      <c r="D19" s="61">
        <v>28</v>
      </c>
      <c r="E19" s="276">
        <v>29.6</v>
      </c>
      <c r="F19" s="61">
        <v>26.6</v>
      </c>
    </row>
    <row r="20" spans="1:10" s="15" customFormat="1" ht="24.75" customHeight="1" x14ac:dyDescent="0.2">
      <c r="A20" s="139" t="s">
        <v>123</v>
      </c>
      <c r="B20" s="61">
        <v>11</v>
      </c>
      <c r="C20" s="276">
        <v>14.6</v>
      </c>
      <c r="D20" s="61">
        <v>15.1</v>
      </c>
      <c r="E20" s="276">
        <v>18.899999999999999</v>
      </c>
      <c r="F20" s="61">
        <v>25</v>
      </c>
    </row>
    <row r="21" spans="1:10" s="15" customFormat="1" ht="24.95" customHeight="1" x14ac:dyDescent="0.2">
      <c r="A21" s="380" t="s">
        <v>156</v>
      </c>
      <c r="B21" s="61">
        <v>17.7</v>
      </c>
      <c r="C21" s="276">
        <v>18</v>
      </c>
      <c r="D21" s="61">
        <v>18.399999999999999</v>
      </c>
      <c r="E21" s="276">
        <v>19.7</v>
      </c>
      <c r="F21" s="61">
        <v>21</v>
      </c>
    </row>
    <row r="22" spans="1:10" s="15" customFormat="1" ht="24.95" customHeight="1" x14ac:dyDescent="0.2">
      <c r="A22" s="380" t="s">
        <v>13</v>
      </c>
      <c r="B22" s="61">
        <v>19.899999999999999</v>
      </c>
      <c r="C22" s="276">
        <v>18.899999999999999</v>
      </c>
      <c r="D22" s="61">
        <v>20.2</v>
      </c>
      <c r="E22" s="276">
        <v>20.8</v>
      </c>
      <c r="F22" s="61">
        <v>18.3</v>
      </c>
    </row>
    <row r="23" spans="1:10" s="15" customFormat="1" ht="24.95" customHeight="1" x14ac:dyDescent="0.2">
      <c r="A23" s="139" t="s">
        <v>11</v>
      </c>
      <c r="B23" s="61">
        <v>11.9</v>
      </c>
      <c r="C23" s="276">
        <v>12.7</v>
      </c>
      <c r="D23" s="61">
        <v>13.9</v>
      </c>
      <c r="E23" s="276">
        <v>16.2</v>
      </c>
      <c r="F23" s="61">
        <v>17.7</v>
      </c>
    </row>
    <row r="24" spans="1:10" s="15" customFormat="1" ht="24.95" customHeight="1" x14ac:dyDescent="0.2">
      <c r="A24" s="380" t="s">
        <v>265</v>
      </c>
      <c r="B24" s="61">
        <v>19.7</v>
      </c>
      <c r="C24" s="276">
        <v>20.2</v>
      </c>
      <c r="D24" s="61">
        <v>21.5</v>
      </c>
      <c r="E24" s="276">
        <v>22.6</v>
      </c>
      <c r="F24" s="61">
        <v>17.600000000000001</v>
      </c>
    </row>
    <row r="25" spans="1:10" s="15" customFormat="1" ht="24.95" customHeight="1" x14ac:dyDescent="0.2">
      <c r="A25" s="380" t="s">
        <v>270</v>
      </c>
      <c r="B25" s="61">
        <v>17.899999999999999</v>
      </c>
      <c r="C25" s="276">
        <v>18.8</v>
      </c>
      <c r="D25" s="61">
        <v>19.2</v>
      </c>
      <c r="E25" s="276">
        <v>19.100000000000001</v>
      </c>
      <c r="F25" s="61">
        <v>16.7</v>
      </c>
    </row>
    <row r="26" spans="1:10" s="15" customFormat="1" ht="24.95" customHeight="1" x14ac:dyDescent="0.2">
      <c r="A26" s="380" t="s">
        <v>110</v>
      </c>
      <c r="B26" s="61">
        <v>16.8</v>
      </c>
      <c r="C26" s="276">
        <v>17.399999999999999</v>
      </c>
      <c r="D26" s="61">
        <v>17.7</v>
      </c>
      <c r="E26" s="276">
        <v>17.399999999999999</v>
      </c>
      <c r="F26" s="61">
        <v>16.2</v>
      </c>
    </row>
    <row r="27" spans="1:10" s="15" customFormat="1" ht="24.95" customHeight="1" x14ac:dyDescent="0.2">
      <c r="A27" s="380" t="s">
        <v>328</v>
      </c>
      <c r="B27" s="61">
        <v>17.100000000000001</v>
      </c>
      <c r="C27" s="276">
        <v>16.100000000000001</v>
      </c>
      <c r="D27" s="61">
        <v>16.8</v>
      </c>
      <c r="E27" s="276">
        <v>17.399999999999999</v>
      </c>
      <c r="F27" s="61">
        <v>16.2</v>
      </c>
    </row>
    <row r="28" spans="1:10" s="143" customFormat="1" ht="24.95" customHeight="1" x14ac:dyDescent="0.2">
      <c r="A28" s="455" t="s">
        <v>269</v>
      </c>
      <c r="B28" s="141"/>
      <c r="C28" s="142"/>
      <c r="D28" s="141"/>
      <c r="E28" s="142"/>
      <c r="F28" s="141"/>
    </row>
    <row r="29" spans="1:10" s="15" customFormat="1" ht="24.95" customHeight="1" x14ac:dyDescent="0.2">
      <c r="A29" s="139" t="s">
        <v>6</v>
      </c>
      <c r="B29" s="61">
        <v>6.1</v>
      </c>
      <c r="C29" s="276">
        <v>6.4</v>
      </c>
      <c r="D29" s="61">
        <v>6.5</v>
      </c>
      <c r="E29" s="276">
        <v>6.8</v>
      </c>
      <c r="F29" s="61">
        <v>5.8</v>
      </c>
    </row>
    <row r="30" spans="1:10" s="15" customFormat="1" ht="24.95" customHeight="1" thickBot="1" x14ac:dyDescent="0.25">
      <c r="A30" s="140" t="s">
        <v>5</v>
      </c>
      <c r="B30" s="277">
        <f>B7-SUM(B8:B29)</f>
        <v>327.11399999999969</v>
      </c>
      <c r="C30" s="278">
        <f>C7-SUM(C8:C29)</f>
        <v>373.27099999999984</v>
      </c>
      <c r="D30" s="277">
        <f>D7-SUM(D8:D29)</f>
        <v>432.2170000000001</v>
      </c>
      <c r="E30" s="278">
        <f>E7-SUM(E8:E29)</f>
        <v>415.17200000000003</v>
      </c>
      <c r="F30" s="277">
        <f>F7-SUM(F8:F29)</f>
        <v>394.70100000000002</v>
      </c>
    </row>
    <row r="31" spans="1:10" s="347" customFormat="1" ht="15" customHeight="1" x14ac:dyDescent="0.2">
      <c r="A31" s="346" t="s">
        <v>232</v>
      </c>
      <c r="B31" s="346"/>
      <c r="C31" s="346"/>
      <c r="D31" s="346"/>
      <c r="E31" s="346"/>
      <c r="F31" s="346"/>
      <c r="G31" s="346"/>
    </row>
    <row r="32" spans="1:10" s="347" customFormat="1" ht="15" customHeight="1" x14ac:dyDescent="0.2">
      <c r="A32" s="348" t="s">
        <v>327</v>
      </c>
      <c r="B32" s="346"/>
      <c r="C32" s="346"/>
      <c r="D32" s="346"/>
      <c r="E32" s="346"/>
      <c r="F32" s="346"/>
      <c r="G32" s="346"/>
      <c r="H32" s="346"/>
      <c r="I32" s="453"/>
      <c r="J32" s="454"/>
    </row>
    <row r="33" spans="1:10" s="347" customFormat="1" ht="15" customHeight="1" x14ac:dyDescent="0.2">
      <c r="A33" s="348" t="s">
        <v>349</v>
      </c>
      <c r="B33" s="346"/>
      <c r="C33" s="349"/>
      <c r="D33" s="349"/>
      <c r="E33" s="349"/>
      <c r="F33" s="349"/>
      <c r="G33" s="346"/>
      <c r="H33" s="346"/>
      <c r="I33" s="453"/>
      <c r="J33" s="454"/>
    </row>
    <row r="34" spans="1:10" s="347" customFormat="1" ht="15" customHeight="1" x14ac:dyDescent="0.2">
      <c r="A34" s="348" t="s">
        <v>329</v>
      </c>
      <c r="B34" s="346"/>
      <c r="C34" s="349"/>
      <c r="D34" s="349"/>
      <c r="E34" s="349"/>
      <c r="F34" s="349"/>
      <c r="G34" s="346"/>
      <c r="H34" s="346"/>
      <c r="I34" s="453"/>
      <c r="J34" s="454"/>
    </row>
  </sheetData>
  <sortState ref="A7:F21">
    <sortCondition descending="1" ref="E7:E21"/>
  </sortState>
  <mergeCells count="3">
    <mergeCell ref="A5:A6"/>
    <mergeCell ref="E1:F1"/>
    <mergeCell ref="B5:F5"/>
  </mergeCells>
  <phoneticPr fontId="0" type="noConversion"/>
  <hyperlinks>
    <hyperlink ref="E1" location="Sumário!A1" display="Sumário"/>
    <hyperlink ref="E1:F1" location="Sumário!C14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48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>
    <tabColor rgb="FF00B050"/>
  </sheetPr>
  <dimension ref="A1:S7"/>
  <sheetViews>
    <sheetView showGridLines="0" zoomScaleNormal="100" workbookViewId="0"/>
  </sheetViews>
  <sheetFormatPr defaultRowHeight="40.5" customHeight="1" x14ac:dyDescent="0.2"/>
  <cols>
    <col min="1" max="18" width="9.28515625" style="545" customWidth="1"/>
    <col min="19" max="19" width="9.28515625" style="547" customWidth="1"/>
    <col min="20" max="16384" width="9.140625" style="545"/>
  </cols>
  <sheetData>
    <row r="1" spans="1:19" ht="20.100000000000001" customHeight="1" x14ac:dyDescent="0.2">
      <c r="Q1" s="546" t="s">
        <v>206</v>
      </c>
      <c r="R1" s="546"/>
    </row>
    <row r="7" spans="1:19" ht="40.5" customHeight="1" x14ac:dyDescent="0.6">
      <c r="A7" s="548" t="s">
        <v>161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5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B17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tabColor rgb="FFFFFF00"/>
  </sheetPr>
  <dimension ref="A1:R75"/>
  <sheetViews>
    <sheetView showGridLines="0" zoomScaleNormal="100" zoomScaleSheetLayoutView="100" workbookViewId="0"/>
  </sheetViews>
  <sheetFormatPr defaultColWidth="11.42578125" defaultRowHeight="24" customHeight="1" x14ac:dyDescent="0.2"/>
  <cols>
    <col min="1" max="1" width="40.7109375" style="79" customWidth="1"/>
    <col min="2" max="11" width="13.28515625" style="79" customWidth="1"/>
    <col min="12" max="16384" width="11.42578125" style="79"/>
  </cols>
  <sheetData>
    <row r="1" spans="1:18" ht="20.100000000000001" customHeight="1" x14ac:dyDescent="0.2">
      <c r="J1" s="468" t="s">
        <v>206</v>
      </c>
      <c r="K1" s="468"/>
    </row>
    <row r="2" spans="1:18" s="112" customFormat="1" ht="45" customHeight="1" x14ac:dyDescent="0.2">
      <c r="A2" s="111" t="s">
        <v>43</v>
      </c>
      <c r="E2" s="113"/>
      <c r="R2" s="114"/>
    </row>
    <row r="3" spans="1:18" s="116" customFormat="1" ht="24.95" customHeight="1" x14ac:dyDescent="0.25">
      <c r="A3" s="115" t="s">
        <v>202</v>
      </c>
      <c r="B3" s="115"/>
      <c r="C3" s="115"/>
      <c r="D3" s="115"/>
      <c r="E3" s="115"/>
    </row>
    <row r="4" spans="1:18" s="116" customFormat="1" ht="24.95" customHeight="1" thickBot="1" x14ac:dyDescent="0.3">
      <c r="A4" s="321" t="s">
        <v>295</v>
      </c>
      <c r="B4" s="117"/>
      <c r="C4" s="117"/>
      <c r="D4" s="117"/>
      <c r="E4" s="117"/>
    </row>
    <row r="5" spans="1:18" s="68" customFormat="1" ht="20.100000000000001" customHeight="1" x14ac:dyDescent="0.2">
      <c r="A5" s="464" t="s">
        <v>97</v>
      </c>
      <c r="B5" s="488" t="s">
        <v>98</v>
      </c>
      <c r="C5" s="488"/>
      <c r="D5" s="488"/>
      <c r="E5" s="488"/>
      <c r="F5" s="488"/>
      <c r="G5" s="488"/>
      <c r="H5" s="488"/>
      <c r="I5" s="488"/>
      <c r="J5" s="488"/>
      <c r="K5" s="466"/>
    </row>
    <row r="6" spans="1:18" s="68" customFormat="1" ht="20.100000000000001" customHeight="1" x14ac:dyDescent="0.2">
      <c r="A6" s="465"/>
      <c r="B6" s="489" t="s">
        <v>1</v>
      </c>
      <c r="C6" s="489"/>
      <c r="D6" s="489" t="s">
        <v>99</v>
      </c>
      <c r="E6" s="489"/>
      <c r="F6" s="489"/>
      <c r="G6" s="489"/>
      <c r="H6" s="489"/>
      <c r="I6" s="489"/>
      <c r="J6" s="489"/>
      <c r="K6" s="490"/>
    </row>
    <row r="7" spans="1:18" s="80" customFormat="1" ht="20.100000000000001" customHeight="1" x14ac:dyDescent="0.2">
      <c r="A7" s="465"/>
      <c r="B7" s="489"/>
      <c r="C7" s="489"/>
      <c r="D7" s="489" t="s">
        <v>100</v>
      </c>
      <c r="E7" s="489"/>
      <c r="F7" s="489" t="s">
        <v>101</v>
      </c>
      <c r="G7" s="489"/>
      <c r="H7" s="489" t="s">
        <v>102</v>
      </c>
      <c r="I7" s="489"/>
      <c r="J7" s="489" t="s">
        <v>103</v>
      </c>
      <c r="K7" s="490"/>
    </row>
    <row r="8" spans="1:18" s="80" customFormat="1" ht="20.100000000000001" customHeight="1" x14ac:dyDescent="0.2">
      <c r="A8" s="465"/>
      <c r="B8" s="312">
        <v>2014</v>
      </c>
      <c r="C8" s="226">
        <v>2015</v>
      </c>
      <c r="D8" s="312">
        <v>2014</v>
      </c>
      <c r="E8" s="226">
        <v>2015</v>
      </c>
      <c r="F8" s="312">
        <v>2014</v>
      </c>
      <c r="G8" s="226">
        <v>2015</v>
      </c>
      <c r="H8" s="312">
        <v>2014</v>
      </c>
      <c r="I8" s="226">
        <v>2015</v>
      </c>
      <c r="J8" s="313">
        <v>2014</v>
      </c>
      <c r="K8" s="227">
        <v>2015</v>
      </c>
    </row>
    <row r="9" spans="1:18" s="80" customFormat="1" ht="20.100000000000001" customHeight="1" x14ac:dyDescent="0.2">
      <c r="A9" s="42" t="s">
        <v>6</v>
      </c>
      <c r="B9" s="144">
        <v>6429852</v>
      </c>
      <c r="C9" s="144">
        <v>6305838</v>
      </c>
      <c r="D9" s="144">
        <v>4540509</v>
      </c>
      <c r="E9" s="144">
        <v>4318429</v>
      </c>
      <c r="F9" s="144">
        <v>65572</v>
      </c>
      <c r="G9" s="144">
        <v>55879</v>
      </c>
      <c r="H9" s="144">
        <v>1759612</v>
      </c>
      <c r="I9" s="144">
        <v>1870626</v>
      </c>
      <c r="J9" s="145">
        <v>64159</v>
      </c>
      <c r="K9" s="145">
        <v>60904</v>
      </c>
    </row>
    <row r="10" spans="1:18" s="68" customFormat="1" ht="20.100000000000001" customHeight="1" x14ac:dyDescent="0.2">
      <c r="A10" s="45" t="s">
        <v>235</v>
      </c>
      <c r="B10" s="147">
        <v>128252</v>
      </c>
      <c r="C10" s="147">
        <v>110983</v>
      </c>
      <c r="D10" s="147">
        <v>125086</v>
      </c>
      <c r="E10" s="147">
        <v>109220</v>
      </c>
      <c r="F10" s="147">
        <v>161</v>
      </c>
      <c r="G10" s="147">
        <v>198</v>
      </c>
      <c r="H10" s="147">
        <v>2949</v>
      </c>
      <c r="I10" s="147">
        <v>1531</v>
      </c>
      <c r="J10" s="148">
        <v>56</v>
      </c>
      <c r="K10" s="148">
        <v>34</v>
      </c>
    </row>
    <row r="11" spans="1:18" s="80" customFormat="1" ht="20.100000000000001" customHeight="1" x14ac:dyDescent="0.2">
      <c r="A11" s="139" t="s">
        <v>104</v>
      </c>
      <c r="B11" s="249">
        <v>26287</v>
      </c>
      <c r="C11" s="249">
        <v>27260</v>
      </c>
      <c r="D11" s="249">
        <v>24647</v>
      </c>
      <c r="E11" s="249">
        <v>25992</v>
      </c>
      <c r="F11" s="249">
        <v>106</v>
      </c>
      <c r="G11" s="249">
        <v>151</v>
      </c>
      <c r="H11" s="249">
        <v>1517</v>
      </c>
      <c r="I11" s="249">
        <v>1106</v>
      </c>
      <c r="J11" s="279">
        <v>17</v>
      </c>
      <c r="K11" s="279">
        <v>11</v>
      </c>
    </row>
    <row r="12" spans="1:18" s="80" customFormat="1" ht="20.100000000000001" customHeight="1" x14ac:dyDescent="0.2">
      <c r="A12" s="139" t="s">
        <v>105</v>
      </c>
      <c r="B12" s="249">
        <v>48666</v>
      </c>
      <c r="C12" s="249">
        <v>48297</v>
      </c>
      <c r="D12" s="249">
        <v>47680</v>
      </c>
      <c r="E12" s="249">
        <v>48189</v>
      </c>
      <c r="F12" s="249">
        <v>0</v>
      </c>
      <c r="G12" s="249">
        <v>0</v>
      </c>
      <c r="H12" s="249">
        <v>986</v>
      </c>
      <c r="I12" s="249">
        <v>108</v>
      </c>
      <c r="J12" s="279">
        <v>0</v>
      </c>
      <c r="K12" s="279">
        <v>0</v>
      </c>
    </row>
    <row r="13" spans="1:18" s="80" customFormat="1" ht="20.100000000000001" customHeight="1" x14ac:dyDescent="0.2">
      <c r="A13" s="139" t="s">
        <v>106</v>
      </c>
      <c r="B13" s="249">
        <v>2906</v>
      </c>
      <c r="C13" s="249">
        <v>2584</v>
      </c>
      <c r="D13" s="249">
        <v>2891</v>
      </c>
      <c r="E13" s="249">
        <v>2551</v>
      </c>
      <c r="F13" s="249">
        <v>0</v>
      </c>
      <c r="G13" s="249">
        <v>11</v>
      </c>
      <c r="H13" s="249">
        <v>15</v>
      </c>
      <c r="I13" s="249">
        <v>22</v>
      </c>
      <c r="J13" s="279">
        <v>0</v>
      </c>
      <c r="K13" s="279">
        <v>0</v>
      </c>
    </row>
    <row r="14" spans="1:18" s="80" customFormat="1" ht="20.100000000000001" customHeight="1" x14ac:dyDescent="0.2">
      <c r="A14" s="139" t="s">
        <v>107</v>
      </c>
      <c r="B14" s="249">
        <v>8262</v>
      </c>
      <c r="C14" s="249">
        <v>3484</v>
      </c>
      <c r="D14" s="249">
        <v>8255</v>
      </c>
      <c r="E14" s="249">
        <v>3466</v>
      </c>
      <c r="F14" s="249">
        <v>0</v>
      </c>
      <c r="G14" s="249">
        <v>2</v>
      </c>
      <c r="H14" s="249">
        <v>7</v>
      </c>
      <c r="I14" s="249">
        <v>16</v>
      </c>
      <c r="J14" s="279">
        <v>0</v>
      </c>
      <c r="K14" s="279">
        <v>0</v>
      </c>
    </row>
    <row r="15" spans="1:18" s="80" customFormat="1" ht="20.100000000000001" customHeight="1" x14ac:dyDescent="0.2">
      <c r="A15" s="139" t="s">
        <v>153</v>
      </c>
      <c r="B15" s="249">
        <v>42131</v>
      </c>
      <c r="C15" s="249">
        <v>29358</v>
      </c>
      <c r="D15" s="249">
        <v>41613</v>
      </c>
      <c r="E15" s="249">
        <v>29022</v>
      </c>
      <c r="F15" s="249">
        <v>55</v>
      </c>
      <c r="G15" s="249">
        <v>34</v>
      </c>
      <c r="H15" s="249">
        <v>424</v>
      </c>
      <c r="I15" s="249">
        <v>279</v>
      </c>
      <c r="J15" s="279">
        <v>39</v>
      </c>
      <c r="K15" s="279">
        <v>23</v>
      </c>
    </row>
    <row r="16" spans="1:18" s="68" customFormat="1" ht="20.100000000000001" customHeight="1" x14ac:dyDescent="0.2">
      <c r="A16" s="45" t="s">
        <v>236</v>
      </c>
      <c r="B16" s="147">
        <v>61968</v>
      </c>
      <c r="C16" s="147">
        <v>53709</v>
      </c>
      <c r="D16" s="147">
        <v>58337</v>
      </c>
      <c r="E16" s="147">
        <v>50396</v>
      </c>
      <c r="F16" s="147">
        <v>24</v>
      </c>
      <c r="G16" s="147">
        <v>46</v>
      </c>
      <c r="H16" s="147">
        <v>3562</v>
      </c>
      <c r="I16" s="147">
        <v>3188</v>
      </c>
      <c r="J16" s="148">
        <v>45</v>
      </c>
      <c r="K16" s="148">
        <v>79</v>
      </c>
    </row>
    <row r="17" spans="1:11" s="80" customFormat="1" ht="20.100000000000001" customHeight="1" x14ac:dyDescent="0.2">
      <c r="A17" s="139" t="s">
        <v>108</v>
      </c>
      <c r="B17" s="249">
        <v>15911</v>
      </c>
      <c r="C17" s="249">
        <v>11450</v>
      </c>
      <c r="D17" s="249">
        <v>14675</v>
      </c>
      <c r="E17" s="249">
        <v>10312</v>
      </c>
      <c r="F17" s="249">
        <v>4</v>
      </c>
      <c r="G17" s="249">
        <v>6</v>
      </c>
      <c r="H17" s="249">
        <v>1232</v>
      </c>
      <c r="I17" s="249">
        <v>1130</v>
      </c>
      <c r="J17" s="279">
        <v>0</v>
      </c>
      <c r="K17" s="279">
        <v>2</v>
      </c>
    </row>
    <row r="18" spans="1:11" s="80" customFormat="1" ht="20.100000000000001" customHeight="1" x14ac:dyDescent="0.2">
      <c r="A18" s="139" t="s">
        <v>154</v>
      </c>
      <c r="B18" s="249">
        <v>4659</v>
      </c>
      <c r="C18" s="249">
        <v>6003</v>
      </c>
      <c r="D18" s="249">
        <v>4467</v>
      </c>
      <c r="E18" s="249">
        <v>5838</v>
      </c>
      <c r="F18" s="249">
        <v>0</v>
      </c>
      <c r="G18" s="249">
        <v>1</v>
      </c>
      <c r="H18" s="249">
        <v>191</v>
      </c>
      <c r="I18" s="249">
        <v>164</v>
      </c>
      <c r="J18" s="279">
        <v>1</v>
      </c>
      <c r="K18" s="279">
        <v>0</v>
      </c>
    </row>
    <row r="19" spans="1:11" s="80" customFormat="1" ht="20.100000000000001" customHeight="1" x14ac:dyDescent="0.2">
      <c r="A19" s="139" t="s">
        <v>155</v>
      </c>
      <c r="B19" s="249">
        <v>8408</v>
      </c>
      <c r="C19" s="249">
        <v>6112</v>
      </c>
      <c r="D19" s="249">
        <v>7874</v>
      </c>
      <c r="E19" s="249">
        <v>5728</v>
      </c>
      <c r="F19" s="249">
        <v>0</v>
      </c>
      <c r="G19" s="249">
        <v>2</v>
      </c>
      <c r="H19" s="249">
        <v>533</v>
      </c>
      <c r="I19" s="249">
        <v>378</v>
      </c>
      <c r="J19" s="279">
        <v>1</v>
      </c>
      <c r="K19" s="279">
        <v>4</v>
      </c>
    </row>
    <row r="20" spans="1:11" s="80" customFormat="1" ht="20.100000000000001" customHeight="1" x14ac:dyDescent="0.2">
      <c r="A20" s="139" t="s">
        <v>109</v>
      </c>
      <c r="B20" s="249">
        <v>9805</v>
      </c>
      <c r="C20" s="249">
        <v>10081</v>
      </c>
      <c r="D20" s="249">
        <v>9425</v>
      </c>
      <c r="E20" s="249">
        <v>9656</v>
      </c>
      <c r="F20" s="249">
        <v>10</v>
      </c>
      <c r="G20" s="249">
        <v>13</v>
      </c>
      <c r="H20" s="249">
        <v>370</v>
      </c>
      <c r="I20" s="249">
        <v>412</v>
      </c>
      <c r="J20" s="279">
        <v>0</v>
      </c>
      <c r="K20" s="279">
        <v>0</v>
      </c>
    </row>
    <row r="21" spans="1:11" s="80" customFormat="1" ht="20.100000000000001" customHeight="1" x14ac:dyDescent="0.2">
      <c r="A21" s="139" t="s">
        <v>237</v>
      </c>
      <c r="B21" s="249">
        <v>23185</v>
      </c>
      <c r="C21" s="249">
        <v>20063</v>
      </c>
      <c r="D21" s="249">
        <v>21896</v>
      </c>
      <c r="E21" s="249">
        <v>18862</v>
      </c>
      <c r="F21" s="249">
        <v>10</v>
      </c>
      <c r="G21" s="249">
        <v>24</v>
      </c>
      <c r="H21" s="249">
        <v>1236</v>
      </c>
      <c r="I21" s="249">
        <v>1104</v>
      </c>
      <c r="J21" s="279">
        <v>43</v>
      </c>
      <c r="K21" s="279">
        <v>73</v>
      </c>
    </row>
    <row r="22" spans="1:11" s="68" customFormat="1" ht="20.100000000000001" customHeight="1" x14ac:dyDescent="0.2">
      <c r="A22" s="146" t="s">
        <v>238</v>
      </c>
      <c r="B22" s="147">
        <v>844969</v>
      </c>
      <c r="C22" s="147">
        <v>734450</v>
      </c>
      <c r="D22" s="147">
        <v>807059</v>
      </c>
      <c r="E22" s="147">
        <v>699272</v>
      </c>
      <c r="F22" s="147">
        <v>5075</v>
      </c>
      <c r="G22" s="147">
        <v>6848</v>
      </c>
      <c r="H22" s="147">
        <v>29786</v>
      </c>
      <c r="I22" s="147">
        <v>26011</v>
      </c>
      <c r="J22" s="148">
        <v>3049</v>
      </c>
      <c r="K22" s="148">
        <v>2319</v>
      </c>
    </row>
    <row r="23" spans="1:11" s="80" customFormat="1" ht="20.100000000000001" customHeight="1" x14ac:dyDescent="0.2">
      <c r="A23" s="139" t="s">
        <v>110</v>
      </c>
      <c r="B23" s="249">
        <v>78531</v>
      </c>
      <c r="C23" s="249">
        <v>68293</v>
      </c>
      <c r="D23" s="249">
        <v>72371</v>
      </c>
      <c r="E23" s="249">
        <v>62786</v>
      </c>
      <c r="F23" s="249">
        <v>685</v>
      </c>
      <c r="G23" s="249">
        <v>1215</v>
      </c>
      <c r="H23" s="249">
        <v>4684</v>
      </c>
      <c r="I23" s="249">
        <v>3863</v>
      </c>
      <c r="J23" s="279">
        <v>791</v>
      </c>
      <c r="K23" s="279">
        <v>429</v>
      </c>
    </row>
    <row r="24" spans="1:11" s="80" customFormat="1" ht="20.100000000000001" customHeight="1" x14ac:dyDescent="0.2">
      <c r="A24" s="139" t="s">
        <v>28</v>
      </c>
      <c r="B24" s="249">
        <v>656801</v>
      </c>
      <c r="C24" s="249">
        <v>575796</v>
      </c>
      <c r="D24" s="249">
        <v>631064</v>
      </c>
      <c r="E24" s="249">
        <v>550962</v>
      </c>
      <c r="F24" s="249">
        <v>4013</v>
      </c>
      <c r="G24" s="249">
        <v>5422</v>
      </c>
      <c r="H24" s="249">
        <v>19481</v>
      </c>
      <c r="I24" s="249">
        <v>17543</v>
      </c>
      <c r="J24" s="279">
        <v>2243</v>
      </c>
      <c r="K24" s="279">
        <v>1869</v>
      </c>
    </row>
    <row r="25" spans="1:11" s="80" customFormat="1" ht="20.100000000000001" customHeight="1" x14ac:dyDescent="0.2">
      <c r="A25" s="139" t="s">
        <v>11</v>
      </c>
      <c r="B25" s="249">
        <v>109637</v>
      </c>
      <c r="C25" s="249">
        <v>90361</v>
      </c>
      <c r="D25" s="249">
        <v>103624</v>
      </c>
      <c r="E25" s="249">
        <v>85524</v>
      </c>
      <c r="F25" s="249">
        <v>377</v>
      </c>
      <c r="G25" s="249">
        <v>211</v>
      </c>
      <c r="H25" s="249">
        <v>5621</v>
      </c>
      <c r="I25" s="249">
        <v>4605</v>
      </c>
      <c r="J25" s="279">
        <v>15</v>
      </c>
      <c r="K25" s="279">
        <v>21</v>
      </c>
    </row>
    <row r="26" spans="1:11" s="68" customFormat="1" ht="20.100000000000001" customHeight="1" x14ac:dyDescent="0.2">
      <c r="A26" s="45" t="s">
        <v>239</v>
      </c>
      <c r="B26" s="147">
        <v>3133629</v>
      </c>
      <c r="C26" s="147">
        <v>3420349</v>
      </c>
      <c r="D26" s="147">
        <v>1537721</v>
      </c>
      <c r="E26" s="147">
        <v>1683514</v>
      </c>
      <c r="F26" s="147">
        <v>35440</v>
      </c>
      <c r="G26" s="147">
        <v>27476</v>
      </c>
      <c r="H26" s="147">
        <v>1514263</v>
      </c>
      <c r="I26" s="147">
        <v>1667358</v>
      </c>
      <c r="J26" s="148">
        <v>46205</v>
      </c>
      <c r="K26" s="148">
        <v>42001</v>
      </c>
    </row>
    <row r="27" spans="1:11" s="80" customFormat="1" ht="20.100000000000001" customHeight="1" x14ac:dyDescent="0.2">
      <c r="A27" s="139" t="s">
        <v>111</v>
      </c>
      <c r="B27" s="249">
        <v>1743930</v>
      </c>
      <c r="C27" s="249">
        <v>2079823</v>
      </c>
      <c r="D27" s="249">
        <v>734709</v>
      </c>
      <c r="E27" s="249">
        <v>913435</v>
      </c>
      <c r="F27" s="249">
        <v>32669</v>
      </c>
      <c r="G27" s="249">
        <v>24325</v>
      </c>
      <c r="H27" s="249">
        <v>939748</v>
      </c>
      <c r="I27" s="249">
        <v>1104746</v>
      </c>
      <c r="J27" s="279">
        <v>36804</v>
      </c>
      <c r="K27" s="279">
        <v>37317</v>
      </c>
    </row>
    <row r="28" spans="1:11" s="80" customFormat="1" ht="20.100000000000001" customHeight="1" x14ac:dyDescent="0.2">
      <c r="A28" s="139" t="s">
        <v>112</v>
      </c>
      <c r="B28" s="249">
        <v>95300</v>
      </c>
      <c r="C28" s="249">
        <v>108149</v>
      </c>
      <c r="D28" s="249">
        <v>50242</v>
      </c>
      <c r="E28" s="249">
        <v>64206</v>
      </c>
      <c r="F28" s="249">
        <v>27</v>
      </c>
      <c r="G28" s="249">
        <v>21</v>
      </c>
      <c r="H28" s="249">
        <v>45002</v>
      </c>
      <c r="I28" s="249">
        <v>43883</v>
      </c>
      <c r="J28" s="279">
        <v>29</v>
      </c>
      <c r="K28" s="279">
        <v>39</v>
      </c>
    </row>
    <row r="29" spans="1:11" s="80" customFormat="1" ht="20.100000000000001" customHeight="1" x14ac:dyDescent="0.2">
      <c r="A29" s="139" t="s">
        <v>113</v>
      </c>
      <c r="B29" s="249">
        <v>336950</v>
      </c>
      <c r="C29" s="249">
        <v>306331</v>
      </c>
      <c r="D29" s="249">
        <v>278113</v>
      </c>
      <c r="E29" s="249">
        <v>268094</v>
      </c>
      <c r="F29" s="249">
        <v>812</v>
      </c>
      <c r="G29" s="249">
        <v>690</v>
      </c>
      <c r="H29" s="249">
        <v>57995</v>
      </c>
      <c r="I29" s="249">
        <v>37479</v>
      </c>
      <c r="J29" s="279">
        <v>30</v>
      </c>
      <c r="K29" s="279">
        <v>68</v>
      </c>
    </row>
    <row r="30" spans="1:11" s="80" customFormat="1" ht="20.100000000000001" customHeight="1" x14ac:dyDescent="0.2">
      <c r="A30" s="139" t="s">
        <v>114</v>
      </c>
      <c r="B30" s="249">
        <v>158886</v>
      </c>
      <c r="C30" s="249">
        <v>118866</v>
      </c>
      <c r="D30" s="249">
        <v>132271</v>
      </c>
      <c r="E30" s="249">
        <v>105714</v>
      </c>
      <c r="F30" s="249">
        <v>288</v>
      </c>
      <c r="G30" s="249">
        <v>136</v>
      </c>
      <c r="H30" s="249">
        <v>26284</v>
      </c>
      <c r="I30" s="249">
        <v>12950</v>
      </c>
      <c r="J30" s="279">
        <v>43</v>
      </c>
      <c r="K30" s="279">
        <v>66</v>
      </c>
    </row>
    <row r="31" spans="1:11" s="80" customFormat="1" ht="20.100000000000001" customHeight="1" x14ac:dyDescent="0.2">
      <c r="A31" s="139" t="s">
        <v>115</v>
      </c>
      <c r="B31" s="249">
        <v>42349</v>
      </c>
      <c r="C31" s="249">
        <v>34899</v>
      </c>
      <c r="D31" s="249">
        <v>37916</v>
      </c>
      <c r="E31" s="249">
        <v>32150</v>
      </c>
      <c r="F31" s="249">
        <v>6</v>
      </c>
      <c r="G31" s="249">
        <v>12</v>
      </c>
      <c r="H31" s="249">
        <v>4423</v>
      </c>
      <c r="I31" s="249">
        <v>2733</v>
      </c>
      <c r="J31" s="279">
        <v>4</v>
      </c>
      <c r="K31" s="279">
        <v>4</v>
      </c>
    </row>
    <row r="32" spans="1:11" s="80" customFormat="1" ht="20.100000000000001" customHeight="1" x14ac:dyDescent="0.2">
      <c r="A32" s="139" t="s">
        <v>116</v>
      </c>
      <c r="B32" s="249">
        <v>5113</v>
      </c>
      <c r="C32" s="249">
        <v>13</v>
      </c>
      <c r="D32" s="249">
        <v>4</v>
      </c>
      <c r="E32" s="249">
        <v>7</v>
      </c>
      <c r="F32" s="249">
        <v>0</v>
      </c>
      <c r="G32" s="249">
        <v>0</v>
      </c>
      <c r="H32" s="249">
        <v>5</v>
      </c>
      <c r="I32" s="249">
        <v>1</v>
      </c>
      <c r="J32" s="279">
        <v>5104</v>
      </c>
      <c r="K32" s="279">
        <v>5</v>
      </c>
    </row>
    <row r="33" spans="1:11" s="80" customFormat="1" ht="20.100000000000001" customHeight="1" x14ac:dyDescent="0.2">
      <c r="A33" s="139" t="s">
        <v>117</v>
      </c>
      <c r="B33" s="249">
        <v>293841</v>
      </c>
      <c r="C33" s="249">
        <v>301831</v>
      </c>
      <c r="D33" s="249">
        <v>41332</v>
      </c>
      <c r="E33" s="249">
        <v>45588</v>
      </c>
      <c r="F33" s="249">
        <v>69</v>
      </c>
      <c r="G33" s="249">
        <v>42</v>
      </c>
      <c r="H33" s="249">
        <v>248722</v>
      </c>
      <c r="I33" s="249">
        <v>252158</v>
      </c>
      <c r="J33" s="279">
        <v>3718</v>
      </c>
      <c r="K33" s="279">
        <v>4043</v>
      </c>
    </row>
    <row r="34" spans="1:11" s="80" customFormat="1" ht="20.100000000000001" customHeight="1" x14ac:dyDescent="0.2">
      <c r="A34" s="139" t="s">
        <v>118</v>
      </c>
      <c r="B34" s="249">
        <v>117230</v>
      </c>
      <c r="C34" s="249">
        <v>113078</v>
      </c>
      <c r="D34" s="249">
        <v>84291</v>
      </c>
      <c r="E34" s="249">
        <v>86818</v>
      </c>
      <c r="F34" s="249">
        <v>43</v>
      </c>
      <c r="G34" s="249">
        <v>38</v>
      </c>
      <c r="H34" s="249">
        <v>32612</v>
      </c>
      <c r="I34" s="249">
        <v>25969</v>
      </c>
      <c r="J34" s="279">
        <v>284</v>
      </c>
      <c r="K34" s="279">
        <v>253</v>
      </c>
    </row>
    <row r="35" spans="1:11" s="80" customFormat="1" ht="20.100000000000001" customHeight="1" x14ac:dyDescent="0.2">
      <c r="A35" s="139" t="s">
        <v>119</v>
      </c>
      <c r="B35" s="249">
        <v>4973</v>
      </c>
      <c r="C35" s="249">
        <v>4551</v>
      </c>
      <c r="D35" s="249">
        <v>517</v>
      </c>
      <c r="E35" s="249">
        <v>549</v>
      </c>
      <c r="F35" s="249">
        <v>0</v>
      </c>
      <c r="G35" s="249">
        <v>0</v>
      </c>
      <c r="H35" s="249">
        <v>4423</v>
      </c>
      <c r="I35" s="249">
        <v>3977</v>
      </c>
      <c r="J35" s="279">
        <v>33</v>
      </c>
      <c r="K35" s="279">
        <v>25</v>
      </c>
    </row>
    <row r="36" spans="1:11" s="80" customFormat="1" ht="20.100000000000001" customHeight="1" x14ac:dyDescent="0.2">
      <c r="A36" s="139" t="s">
        <v>120</v>
      </c>
      <c r="B36" s="249">
        <v>3379</v>
      </c>
      <c r="C36" s="249">
        <v>4999</v>
      </c>
      <c r="D36" s="249">
        <v>3240</v>
      </c>
      <c r="E36" s="249">
        <v>4799</v>
      </c>
      <c r="F36" s="249">
        <v>0</v>
      </c>
      <c r="G36" s="249">
        <v>0</v>
      </c>
      <c r="H36" s="249">
        <v>96</v>
      </c>
      <c r="I36" s="249">
        <v>156</v>
      </c>
      <c r="J36" s="279">
        <v>43</v>
      </c>
      <c r="K36" s="279">
        <v>44</v>
      </c>
    </row>
    <row r="37" spans="1:11" s="80" customFormat="1" ht="20.100000000000001" customHeight="1" x14ac:dyDescent="0.2">
      <c r="A37" s="139" t="s">
        <v>121</v>
      </c>
      <c r="B37" s="249">
        <v>223508</v>
      </c>
      <c r="C37" s="249">
        <v>267321</v>
      </c>
      <c r="D37" s="249">
        <v>91621</v>
      </c>
      <c r="E37" s="249">
        <v>111990</v>
      </c>
      <c r="F37" s="249">
        <v>1419</v>
      </c>
      <c r="G37" s="249">
        <v>2187</v>
      </c>
      <c r="H37" s="249">
        <v>130464</v>
      </c>
      <c r="I37" s="249">
        <v>153032</v>
      </c>
      <c r="J37" s="279">
        <v>4</v>
      </c>
      <c r="K37" s="279">
        <v>112</v>
      </c>
    </row>
    <row r="38" spans="1:11" s="80" customFormat="1" ht="20.100000000000001" customHeight="1" x14ac:dyDescent="0.2">
      <c r="A38" s="139" t="s">
        <v>122</v>
      </c>
      <c r="B38" s="249">
        <v>108170</v>
      </c>
      <c r="C38" s="249">
        <v>80488</v>
      </c>
      <c r="D38" s="249">
        <v>83465</v>
      </c>
      <c r="E38" s="249">
        <v>50164</v>
      </c>
      <c r="F38" s="249">
        <v>107</v>
      </c>
      <c r="G38" s="249">
        <v>25</v>
      </c>
      <c r="H38" s="249">
        <v>24489</v>
      </c>
      <c r="I38" s="249">
        <v>30274</v>
      </c>
      <c r="J38" s="279">
        <v>109</v>
      </c>
      <c r="K38" s="279">
        <v>25</v>
      </c>
    </row>
    <row r="39" spans="1:11" s="68" customFormat="1" ht="20.100000000000001" customHeight="1" x14ac:dyDescent="0.2">
      <c r="A39" s="45" t="s">
        <v>240</v>
      </c>
      <c r="B39" s="147">
        <v>332585</v>
      </c>
      <c r="C39" s="147">
        <v>299270</v>
      </c>
      <c r="D39" s="147">
        <v>293710</v>
      </c>
      <c r="E39" s="147">
        <v>264618</v>
      </c>
      <c r="F39" s="147">
        <v>926</v>
      </c>
      <c r="G39" s="147">
        <v>1635</v>
      </c>
      <c r="H39" s="147">
        <v>37801</v>
      </c>
      <c r="I39" s="147">
        <v>32705</v>
      </c>
      <c r="J39" s="148">
        <v>148</v>
      </c>
      <c r="K39" s="148">
        <v>312</v>
      </c>
    </row>
    <row r="40" spans="1:11" s="80" customFormat="1" ht="20.100000000000001" customHeight="1" x14ac:dyDescent="0.2">
      <c r="A40" s="139" t="s">
        <v>9</v>
      </c>
      <c r="B40" s="249">
        <v>57502</v>
      </c>
      <c r="C40" s="249">
        <v>53064</v>
      </c>
      <c r="D40" s="249">
        <v>55362</v>
      </c>
      <c r="E40" s="249">
        <v>50831</v>
      </c>
      <c r="F40" s="249">
        <v>47</v>
      </c>
      <c r="G40" s="249">
        <v>286</v>
      </c>
      <c r="H40" s="249">
        <v>2082</v>
      </c>
      <c r="I40" s="249">
        <v>1929</v>
      </c>
      <c r="J40" s="279">
        <v>11</v>
      </c>
      <c r="K40" s="279">
        <v>18</v>
      </c>
    </row>
    <row r="41" spans="1:11" s="80" customFormat="1" ht="20.100000000000001" customHeight="1" x14ac:dyDescent="0.2">
      <c r="A41" s="139" t="s">
        <v>156</v>
      </c>
      <c r="B41" s="249">
        <v>25675</v>
      </c>
      <c r="C41" s="249">
        <v>23259</v>
      </c>
      <c r="D41" s="249">
        <v>24930</v>
      </c>
      <c r="E41" s="249">
        <v>22397</v>
      </c>
      <c r="F41" s="249">
        <v>60</v>
      </c>
      <c r="G41" s="249">
        <v>160</v>
      </c>
      <c r="H41" s="249">
        <v>656</v>
      </c>
      <c r="I41" s="249">
        <v>696</v>
      </c>
      <c r="J41" s="279">
        <v>29</v>
      </c>
      <c r="K41" s="279">
        <v>6</v>
      </c>
    </row>
    <row r="42" spans="1:11" s="80" customFormat="1" ht="20.100000000000001" customHeight="1" x14ac:dyDescent="0.2">
      <c r="A42" s="139" t="s">
        <v>139</v>
      </c>
      <c r="B42" s="249">
        <v>43340</v>
      </c>
      <c r="C42" s="249">
        <v>35891</v>
      </c>
      <c r="D42" s="249">
        <v>31173</v>
      </c>
      <c r="E42" s="249">
        <v>25939</v>
      </c>
      <c r="F42" s="249">
        <v>45</v>
      </c>
      <c r="G42" s="249">
        <v>105</v>
      </c>
      <c r="H42" s="249">
        <v>12102</v>
      </c>
      <c r="I42" s="249">
        <v>9846</v>
      </c>
      <c r="J42" s="279">
        <v>20</v>
      </c>
      <c r="K42" s="279">
        <v>1</v>
      </c>
    </row>
    <row r="43" spans="1:11" s="80" customFormat="1" ht="20.100000000000001" customHeight="1" x14ac:dyDescent="0.2">
      <c r="A43" s="139" t="s">
        <v>123</v>
      </c>
      <c r="B43" s="249">
        <v>84636</v>
      </c>
      <c r="C43" s="249">
        <v>70102</v>
      </c>
      <c r="D43" s="249">
        <v>73534</v>
      </c>
      <c r="E43" s="249">
        <v>62032</v>
      </c>
      <c r="F43" s="249">
        <v>612</v>
      </c>
      <c r="G43" s="249">
        <v>853</v>
      </c>
      <c r="H43" s="249">
        <v>10475</v>
      </c>
      <c r="I43" s="249">
        <v>7201</v>
      </c>
      <c r="J43" s="279">
        <v>15</v>
      </c>
      <c r="K43" s="279">
        <v>16</v>
      </c>
    </row>
    <row r="44" spans="1:11" s="80" customFormat="1" ht="20.100000000000001" customHeight="1" x14ac:dyDescent="0.2">
      <c r="A44" s="139" t="s">
        <v>124</v>
      </c>
      <c r="B44" s="249">
        <v>45522</v>
      </c>
      <c r="C44" s="249">
        <v>50725</v>
      </c>
      <c r="D44" s="249">
        <v>37137</v>
      </c>
      <c r="E44" s="249">
        <v>41968</v>
      </c>
      <c r="F44" s="249">
        <v>10</v>
      </c>
      <c r="G44" s="249">
        <v>18</v>
      </c>
      <c r="H44" s="249">
        <v>8364</v>
      </c>
      <c r="I44" s="249">
        <v>8718</v>
      </c>
      <c r="J44" s="279">
        <v>11</v>
      </c>
      <c r="K44" s="279">
        <v>21</v>
      </c>
    </row>
    <row r="45" spans="1:11" s="80" customFormat="1" ht="20.100000000000001" customHeight="1" x14ac:dyDescent="0.2">
      <c r="A45" s="139" t="s">
        <v>157</v>
      </c>
      <c r="B45" s="249">
        <v>75910</v>
      </c>
      <c r="C45" s="249">
        <v>66229</v>
      </c>
      <c r="D45" s="249">
        <v>71574</v>
      </c>
      <c r="E45" s="249">
        <v>61451</v>
      </c>
      <c r="F45" s="249">
        <v>152</v>
      </c>
      <c r="G45" s="249">
        <v>213</v>
      </c>
      <c r="H45" s="249">
        <v>4122</v>
      </c>
      <c r="I45" s="249">
        <v>4315</v>
      </c>
      <c r="J45" s="279">
        <v>62</v>
      </c>
      <c r="K45" s="279">
        <v>250</v>
      </c>
    </row>
    <row r="46" spans="1:11" s="68" customFormat="1" ht="20.100000000000001" customHeight="1" x14ac:dyDescent="0.2">
      <c r="A46" s="45" t="s">
        <v>241</v>
      </c>
      <c r="B46" s="147">
        <v>1847834</v>
      </c>
      <c r="C46" s="147">
        <v>1631514</v>
      </c>
      <c r="D46" s="147">
        <v>1655538</v>
      </c>
      <c r="E46" s="147">
        <v>1468022</v>
      </c>
      <c r="F46" s="147">
        <v>22679</v>
      </c>
      <c r="G46" s="147">
        <v>18703</v>
      </c>
      <c r="H46" s="147">
        <v>155116</v>
      </c>
      <c r="I46" s="147">
        <v>128770</v>
      </c>
      <c r="J46" s="148">
        <v>14501</v>
      </c>
      <c r="K46" s="148">
        <v>16019</v>
      </c>
    </row>
    <row r="47" spans="1:11" s="80" customFormat="1" ht="20.100000000000001" customHeight="1" x14ac:dyDescent="0.2">
      <c r="A47" s="139" t="s">
        <v>12</v>
      </c>
      <c r="B47" s="249">
        <v>265498</v>
      </c>
      <c r="C47" s="249">
        <v>224549</v>
      </c>
      <c r="D47" s="249">
        <v>231358</v>
      </c>
      <c r="E47" s="249">
        <v>196558</v>
      </c>
      <c r="F47" s="249">
        <v>6310</v>
      </c>
      <c r="G47" s="249">
        <v>3632</v>
      </c>
      <c r="H47" s="249">
        <v>26731</v>
      </c>
      <c r="I47" s="249">
        <v>24044</v>
      </c>
      <c r="J47" s="279">
        <v>1099</v>
      </c>
      <c r="K47" s="279">
        <v>315</v>
      </c>
    </row>
    <row r="48" spans="1:11" s="80" customFormat="1" ht="20.100000000000001" customHeight="1" x14ac:dyDescent="0.2">
      <c r="A48" s="139" t="s">
        <v>13</v>
      </c>
      <c r="B48" s="249">
        <v>28532</v>
      </c>
      <c r="C48" s="249">
        <v>26575</v>
      </c>
      <c r="D48" s="249">
        <v>24761</v>
      </c>
      <c r="E48" s="249">
        <v>23504</v>
      </c>
      <c r="F48" s="249">
        <v>636</v>
      </c>
      <c r="G48" s="249">
        <v>516</v>
      </c>
      <c r="H48" s="249">
        <v>3077</v>
      </c>
      <c r="I48" s="249">
        <v>2511</v>
      </c>
      <c r="J48" s="279">
        <v>58</v>
      </c>
      <c r="K48" s="279">
        <v>44</v>
      </c>
    </row>
    <row r="49" spans="1:11" s="80" customFormat="1" ht="20.100000000000001" customHeight="1" x14ac:dyDescent="0.2">
      <c r="A49" s="139" t="s">
        <v>125</v>
      </c>
      <c r="B49" s="249">
        <v>42964</v>
      </c>
      <c r="C49" s="249">
        <v>34423</v>
      </c>
      <c r="D49" s="249">
        <v>39129</v>
      </c>
      <c r="E49" s="249">
        <v>31218</v>
      </c>
      <c r="F49" s="249">
        <v>280</v>
      </c>
      <c r="G49" s="249">
        <v>434</v>
      </c>
      <c r="H49" s="249">
        <v>3450</v>
      </c>
      <c r="I49" s="249">
        <v>2675</v>
      </c>
      <c r="J49" s="279">
        <v>105</v>
      </c>
      <c r="K49" s="279">
        <v>96</v>
      </c>
    </row>
    <row r="50" spans="1:11" s="80" customFormat="1" ht="20.100000000000001" customHeight="1" x14ac:dyDescent="0.2">
      <c r="A50" s="139" t="s">
        <v>126</v>
      </c>
      <c r="B50" s="249">
        <v>22743</v>
      </c>
      <c r="C50" s="249">
        <v>23136</v>
      </c>
      <c r="D50" s="249">
        <v>19643</v>
      </c>
      <c r="E50" s="249">
        <v>20464</v>
      </c>
      <c r="F50" s="249">
        <v>201</v>
      </c>
      <c r="G50" s="249">
        <v>184</v>
      </c>
      <c r="H50" s="249">
        <v>2885</v>
      </c>
      <c r="I50" s="249">
        <v>2476</v>
      </c>
      <c r="J50" s="279">
        <v>14</v>
      </c>
      <c r="K50" s="279">
        <v>12</v>
      </c>
    </row>
    <row r="51" spans="1:11" s="80" customFormat="1" ht="20.100000000000001" customHeight="1" x14ac:dyDescent="0.2">
      <c r="A51" s="139" t="s">
        <v>8</v>
      </c>
      <c r="B51" s="249">
        <v>166759</v>
      </c>
      <c r="C51" s="249">
        <v>151029</v>
      </c>
      <c r="D51" s="249">
        <v>145929</v>
      </c>
      <c r="E51" s="249">
        <v>132815</v>
      </c>
      <c r="F51" s="249">
        <v>1662</v>
      </c>
      <c r="G51" s="249">
        <v>1260</v>
      </c>
      <c r="H51" s="249">
        <v>19099</v>
      </c>
      <c r="I51" s="249">
        <v>16850</v>
      </c>
      <c r="J51" s="279">
        <v>69</v>
      </c>
      <c r="K51" s="279">
        <v>104</v>
      </c>
    </row>
    <row r="52" spans="1:11" s="80" customFormat="1" ht="20.100000000000001" customHeight="1" x14ac:dyDescent="0.2">
      <c r="A52" s="139" t="s">
        <v>127</v>
      </c>
      <c r="B52" s="249">
        <v>13413</v>
      </c>
      <c r="C52" s="249">
        <v>11943</v>
      </c>
      <c r="D52" s="249">
        <v>12411</v>
      </c>
      <c r="E52" s="249">
        <v>11070</v>
      </c>
      <c r="F52" s="249">
        <v>73</v>
      </c>
      <c r="G52" s="249">
        <v>55</v>
      </c>
      <c r="H52" s="249">
        <v>923</v>
      </c>
      <c r="I52" s="249">
        <v>812</v>
      </c>
      <c r="J52" s="279">
        <v>6</v>
      </c>
      <c r="K52" s="279">
        <v>6</v>
      </c>
    </row>
    <row r="53" spans="1:11" s="80" customFormat="1" ht="20.100000000000001" customHeight="1" x14ac:dyDescent="0.2">
      <c r="A53" s="139" t="s">
        <v>7</v>
      </c>
      <c r="B53" s="249">
        <v>282375</v>
      </c>
      <c r="C53" s="249">
        <v>261075</v>
      </c>
      <c r="D53" s="249">
        <v>246027</v>
      </c>
      <c r="E53" s="249">
        <v>229653</v>
      </c>
      <c r="F53" s="249">
        <v>2498</v>
      </c>
      <c r="G53" s="249">
        <v>2282</v>
      </c>
      <c r="H53" s="249">
        <v>21946</v>
      </c>
      <c r="I53" s="249">
        <v>17555</v>
      </c>
      <c r="J53" s="279">
        <v>11904</v>
      </c>
      <c r="K53" s="279">
        <v>11585</v>
      </c>
    </row>
    <row r="54" spans="1:11" s="80" customFormat="1" ht="20.100000000000001" customHeight="1" x14ac:dyDescent="0.2">
      <c r="A54" s="139" t="s">
        <v>128</v>
      </c>
      <c r="B54" s="249">
        <v>7849</v>
      </c>
      <c r="C54" s="249">
        <v>7146</v>
      </c>
      <c r="D54" s="249">
        <v>7358</v>
      </c>
      <c r="E54" s="249">
        <v>6644</v>
      </c>
      <c r="F54" s="249">
        <v>42</v>
      </c>
      <c r="G54" s="249">
        <v>39</v>
      </c>
      <c r="H54" s="249">
        <v>443</v>
      </c>
      <c r="I54" s="249">
        <v>457</v>
      </c>
      <c r="J54" s="279">
        <v>6</v>
      </c>
      <c r="K54" s="279">
        <v>6</v>
      </c>
    </row>
    <row r="55" spans="1:11" s="80" customFormat="1" ht="20.100000000000001" customHeight="1" x14ac:dyDescent="0.2">
      <c r="A55" s="139" t="s">
        <v>129</v>
      </c>
      <c r="B55" s="249">
        <v>81655</v>
      </c>
      <c r="C55" s="249">
        <v>66870</v>
      </c>
      <c r="D55" s="249">
        <v>73400</v>
      </c>
      <c r="E55" s="249">
        <v>60555</v>
      </c>
      <c r="F55" s="249">
        <v>975</v>
      </c>
      <c r="G55" s="249">
        <v>464</v>
      </c>
      <c r="H55" s="249">
        <v>7031</v>
      </c>
      <c r="I55" s="249">
        <v>5640</v>
      </c>
      <c r="J55" s="279">
        <v>249</v>
      </c>
      <c r="K55" s="279">
        <v>211</v>
      </c>
    </row>
    <row r="56" spans="1:11" s="80" customFormat="1" ht="20.100000000000001" customHeight="1" x14ac:dyDescent="0.2">
      <c r="A56" s="139" t="s">
        <v>130</v>
      </c>
      <c r="B56" s="249">
        <v>6450</v>
      </c>
      <c r="C56" s="249">
        <v>7058</v>
      </c>
      <c r="D56" s="249">
        <v>5598</v>
      </c>
      <c r="E56" s="249">
        <v>6345</v>
      </c>
      <c r="F56" s="249">
        <v>63</v>
      </c>
      <c r="G56" s="249">
        <v>58</v>
      </c>
      <c r="H56" s="249">
        <v>780</v>
      </c>
      <c r="I56" s="249">
        <v>648</v>
      </c>
      <c r="J56" s="279">
        <v>9</v>
      </c>
      <c r="K56" s="279">
        <v>7</v>
      </c>
    </row>
    <row r="57" spans="1:11" s="80" customFormat="1" ht="20.100000000000001" customHeight="1" x14ac:dyDescent="0.2">
      <c r="A57" s="139" t="s">
        <v>131</v>
      </c>
      <c r="B57" s="249">
        <v>217003</v>
      </c>
      <c r="C57" s="249">
        <v>189269</v>
      </c>
      <c r="D57" s="249">
        <v>192907</v>
      </c>
      <c r="E57" s="249">
        <v>163782</v>
      </c>
      <c r="F57" s="249">
        <v>2096</v>
      </c>
      <c r="G57" s="249">
        <v>4253</v>
      </c>
      <c r="H57" s="249">
        <v>21512</v>
      </c>
      <c r="I57" s="249">
        <v>18129</v>
      </c>
      <c r="J57" s="279">
        <v>488</v>
      </c>
      <c r="K57" s="279">
        <v>3105</v>
      </c>
    </row>
    <row r="58" spans="1:11" s="80" customFormat="1" ht="20.100000000000001" customHeight="1" x14ac:dyDescent="0.2">
      <c r="A58" s="139" t="s">
        <v>132</v>
      </c>
      <c r="B58" s="249">
        <v>19467</v>
      </c>
      <c r="C58" s="249">
        <v>17651</v>
      </c>
      <c r="D58" s="249">
        <v>16689</v>
      </c>
      <c r="E58" s="249">
        <v>15106</v>
      </c>
      <c r="F58" s="249">
        <v>84</v>
      </c>
      <c r="G58" s="249">
        <v>110</v>
      </c>
      <c r="H58" s="249">
        <v>2677</v>
      </c>
      <c r="I58" s="249">
        <v>2397</v>
      </c>
      <c r="J58" s="279">
        <v>17</v>
      </c>
      <c r="K58" s="279">
        <v>38</v>
      </c>
    </row>
    <row r="59" spans="1:11" s="80" customFormat="1" ht="20.100000000000001" customHeight="1" x14ac:dyDescent="0.2">
      <c r="A59" s="139" t="s">
        <v>10</v>
      </c>
      <c r="B59" s="249">
        <v>228734</v>
      </c>
      <c r="C59" s="249">
        <v>202015</v>
      </c>
      <c r="D59" s="249">
        <v>211128</v>
      </c>
      <c r="E59" s="249">
        <v>189598</v>
      </c>
      <c r="F59" s="249">
        <v>3397</v>
      </c>
      <c r="G59" s="249">
        <v>2209</v>
      </c>
      <c r="H59" s="249">
        <v>14122</v>
      </c>
      <c r="I59" s="249">
        <v>10133</v>
      </c>
      <c r="J59" s="279">
        <v>87</v>
      </c>
      <c r="K59" s="279">
        <v>75</v>
      </c>
    </row>
    <row r="60" spans="1:11" s="80" customFormat="1" ht="20.100000000000001" customHeight="1" x14ac:dyDescent="0.2">
      <c r="A60" s="139" t="s">
        <v>133</v>
      </c>
      <c r="B60" s="249">
        <v>33749</v>
      </c>
      <c r="C60" s="249">
        <v>25699</v>
      </c>
      <c r="D60" s="249">
        <v>32127</v>
      </c>
      <c r="E60" s="249">
        <v>24459</v>
      </c>
      <c r="F60" s="249">
        <v>57</v>
      </c>
      <c r="G60" s="249">
        <v>174</v>
      </c>
      <c r="H60" s="249">
        <v>1549</v>
      </c>
      <c r="I60" s="249">
        <v>1043</v>
      </c>
      <c r="J60" s="279">
        <v>16</v>
      </c>
      <c r="K60" s="279">
        <v>23</v>
      </c>
    </row>
    <row r="61" spans="1:11" s="80" customFormat="1" ht="20.100000000000001" customHeight="1" x14ac:dyDescent="0.2">
      <c r="A61" s="139" t="s">
        <v>134</v>
      </c>
      <c r="B61" s="249">
        <v>24068</v>
      </c>
      <c r="C61" s="249">
        <v>24363</v>
      </c>
      <c r="D61" s="249">
        <v>20621</v>
      </c>
      <c r="E61" s="249">
        <v>21036</v>
      </c>
      <c r="F61" s="249">
        <v>113</v>
      </c>
      <c r="G61" s="249">
        <v>147</v>
      </c>
      <c r="H61" s="249">
        <v>3311</v>
      </c>
      <c r="I61" s="249">
        <v>3148</v>
      </c>
      <c r="J61" s="279">
        <v>23</v>
      </c>
      <c r="K61" s="279">
        <v>32</v>
      </c>
    </row>
    <row r="62" spans="1:11" s="80" customFormat="1" ht="20.100000000000001" customHeight="1" x14ac:dyDescent="0.2">
      <c r="A62" s="139" t="s">
        <v>135</v>
      </c>
      <c r="B62" s="249">
        <v>170066</v>
      </c>
      <c r="C62" s="249">
        <v>162305</v>
      </c>
      <c r="D62" s="249">
        <v>167360</v>
      </c>
      <c r="E62" s="249">
        <v>159671</v>
      </c>
      <c r="F62" s="249">
        <v>407</v>
      </c>
      <c r="G62" s="249">
        <v>549</v>
      </c>
      <c r="H62" s="249">
        <v>2213</v>
      </c>
      <c r="I62" s="249">
        <v>2011</v>
      </c>
      <c r="J62" s="279">
        <v>86</v>
      </c>
      <c r="K62" s="279">
        <v>74</v>
      </c>
    </row>
    <row r="63" spans="1:11" s="80" customFormat="1" ht="20.100000000000001" customHeight="1" x14ac:dyDescent="0.2">
      <c r="A63" s="139" t="s">
        <v>158</v>
      </c>
      <c r="B63" s="249">
        <v>8529</v>
      </c>
      <c r="C63" s="249">
        <v>8537</v>
      </c>
      <c r="D63" s="249">
        <v>7231</v>
      </c>
      <c r="E63" s="249">
        <v>7315</v>
      </c>
      <c r="F63" s="249">
        <v>32</v>
      </c>
      <c r="G63" s="249">
        <v>22</v>
      </c>
      <c r="H63" s="249">
        <v>1262</v>
      </c>
      <c r="I63" s="249">
        <v>1194</v>
      </c>
      <c r="J63" s="279">
        <v>4</v>
      </c>
      <c r="K63" s="279">
        <v>6</v>
      </c>
    </row>
    <row r="64" spans="1:11" s="80" customFormat="1" ht="20.100000000000001" customHeight="1" x14ac:dyDescent="0.2">
      <c r="A64" s="139" t="s">
        <v>146</v>
      </c>
      <c r="B64" s="249">
        <v>36969</v>
      </c>
      <c r="C64" s="249">
        <v>25644</v>
      </c>
      <c r="D64" s="249">
        <v>32119</v>
      </c>
      <c r="E64" s="249">
        <v>22711</v>
      </c>
      <c r="F64" s="249">
        <v>221</v>
      </c>
      <c r="G64" s="249">
        <v>219</v>
      </c>
      <c r="H64" s="249">
        <v>4625</v>
      </c>
      <c r="I64" s="249">
        <v>2701</v>
      </c>
      <c r="J64" s="279">
        <v>4</v>
      </c>
      <c r="K64" s="279">
        <v>13</v>
      </c>
    </row>
    <row r="65" spans="1:11" s="80" customFormat="1" ht="20.100000000000001" customHeight="1" x14ac:dyDescent="0.2">
      <c r="A65" s="139" t="s">
        <v>136</v>
      </c>
      <c r="B65" s="249">
        <v>42214</v>
      </c>
      <c r="C65" s="249">
        <v>34096</v>
      </c>
      <c r="D65" s="249">
        <v>38877</v>
      </c>
      <c r="E65" s="249">
        <v>31551</v>
      </c>
      <c r="F65" s="249">
        <v>142</v>
      </c>
      <c r="G65" s="249">
        <v>162</v>
      </c>
      <c r="H65" s="249">
        <v>3181</v>
      </c>
      <c r="I65" s="249">
        <v>2368</v>
      </c>
      <c r="J65" s="279">
        <v>14</v>
      </c>
      <c r="K65" s="279">
        <v>15</v>
      </c>
    </row>
    <row r="66" spans="1:11" s="80" customFormat="1" ht="20.100000000000001" customHeight="1" x14ac:dyDescent="0.2">
      <c r="A66" s="139" t="s">
        <v>137</v>
      </c>
      <c r="B66" s="249">
        <v>80277</v>
      </c>
      <c r="C66" s="249">
        <v>70319</v>
      </c>
      <c r="D66" s="249">
        <v>70068</v>
      </c>
      <c r="E66" s="249">
        <v>62072</v>
      </c>
      <c r="F66" s="249">
        <v>1843</v>
      </c>
      <c r="G66" s="249">
        <v>1259</v>
      </c>
      <c r="H66" s="249">
        <v>8217</v>
      </c>
      <c r="I66" s="249">
        <v>6843</v>
      </c>
      <c r="J66" s="279">
        <v>149</v>
      </c>
      <c r="K66" s="279">
        <v>145</v>
      </c>
    </row>
    <row r="67" spans="1:11" s="80" customFormat="1" ht="20.100000000000001" customHeight="1" x14ac:dyDescent="0.2">
      <c r="A67" s="139" t="s">
        <v>159</v>
      </c>
      <c r="B67" s="249">
        <v>68520</v>
      </c>
      <c r="C67" s="249">
        <v>57812</v>
      </c>
      <c r="D67" s="249">
        <v>60797</v>
      </c>
      <c r="E67" s="249">
        <v>51895</v>
      </c>
      <c r="F67" s="249">
        <v>1547</v>
      </c>
      <c r="G67" s="249">
        <v>675</v>
      </c>
      <c r="H67" s="249">
        <v>6082</v>
      </c>
      <c r="I67" s="249">
        <v>5135</v>
      </c>
      <c r="J67" s="279">
        <v>94</v>
      </c>
      <c r="K67" s="279">
        <v>107</v>
      </c>
    </row>
    <row r="68" spans="1:11" s="68" customFormat="1" ht="20.100000000000001" customHeight="1" x14ac:dyDescent="0.2">
      <c r="A68" s="45" t="s">
        <v>242</v>
      </c>
      <c r="B68" s="147">
        <v>80447</v>
      </c>
      <c r="C68" s="147">
        <v>55421</v>
      </c>
      <c r="D68" s="147">
        <v>62903</v>
      </c>
      <c r="E68" s="147">
        <v>43262</v>
      </c>
      <c r="F68" s="147">
        <v>1267</v>
      </c>
      <c r="G68" s="147">
        <v>972</v>
      </c>
      <c r="H68" s="147">
        <v>16122</v>
      </c>
      <c r="I68" s="147">
        <v>11047</v>
      </c>
      <c r="J68" s="148">
        <v>155</v>
      </c>
      <c r="K68" s="148">
        <v>140</v>
      </c>
    </row>
    <row r="69" spans="1:11" s="80" customFormat="1" ht="20.100000000000001" customHeight="1" x14ac:dyDescent="0.2">
      <c r="A69" s="139" t="s">
        <v>29</v>
      </c>
      <c r="B69" s="249">
        <v>67389</v>
      </c>
      <c r="C69" s="249">
        <v>44896</v>
      </c>
      <c r="D69" s="249">
        <v>52772</v>
      </c>
      <c r="E69" s="249">
        <v>34890</v>
      </c>
      <c r="F69" s="249">
        <v>1251</v>
      </c>
      <c r="G69" s="249">
        <v>838</v>
      </c>
      <c r="H69" s="249">
        <v>13236</v>
      </c>
      <c r="I69" s="249">
        <v>9046</v>
      </c>
      <c r="J69" s="279">
        <v>130</v>
      </c>
      <c r="K69" s="279">
        <v>122</v>
      </c>
    </row>
    <row r="70" spans="1:11" s="80" customFormat="1" ht="20.100000000000001" customHeight="1" x14ac:dyDescent="0.2">
      <c r="A70" s="139" t="s">
        <v>138</v>
      </c>
      <c r="B70" s="249">
        <v>12760</v>
      </c>
      <c r="C70" s="249">
        <v>10301</v>
      </c>
      <c r="D70" s="249">
        <v>9892</v>
      </c>
      <c r="E70" s="249">
        <v>8196</v>
      </c>
      <c r="F70" s="249">
        <v>16</v>
      </c>
      <c r="G70" s="249">
        <v>132</v>
      </c>
      <c r="H70" s="249">
        <v>2827</v>
      </c>
      <c r="I70" s="249">
        <v>1956</v>
      </c>
      <c r="J70" s="279">
        <v>25</v>
      </c>
      <c r="K70" s="279">
        <v>17</v>
      </c>
    </row>
    <row r="71" spans="1:11" s="80" customFormat="1" ht="20.100000000000001" customHeight="1" x14ac:dyDescent="0.2">
      <c r="A71" s="139" t="s">
        <v>176</v>
      </c>
      <c r="B71" s="249">
        <v>298</v>
      </c>
      <c r="C71" s="249">
        <v>224</v>
      </c>
      <c r="D71" s="249">
        <v>239</v>
      </c>
      <c r="E71" s="249">
        <v>176</v>
      </c>
      <c r="F71" s="249">
        <v>0</v>
      </c>
      <c r="G71" s="249">
        <v>2</v>
      </c>
      <c r="H71" s="249">
        <v>59</v>
      </c>
      <c r="I71" s="249">
        <v>45</v>
      </c>
      <c r="J71" s="279">
        <v>0</v>
      </c>
      <c r="K71" s="279">
        <v>1</v>
      </c>
    </row>
    <row r="72" spans="1:11" s="68" customFormat="1" ht="20.100000000000001" customHeight="1" thickBot="1" x14ac:dyDescent="0.25">
      <c r="A72" s="48" t="s">
        <v>243</v>
      </c>
      <c r="B72" s="149">
        <v>168</v>
      </c>
      <c r="C72" s="149">
        <v>142</v>
      </c>
      <c r="D72" s="149">
        <v>155</v>
      </c>
      <c r="E72" s="149">
        <v>125</v>
      </c>
      <c r="F72" s="149">
        <v>0</v>
      </c>
      <c r="G72" s="149">
        <v>1</v>
      </c>
      <c r="H72" s="149">
        <v>13</v>
      </c>
      <c r="I72" s="149">
        <v>16</v>
      </c>
      <c r="J72" s="150">
        <v>0</v>
      </c>
      <c r="K72" s="150">
        <v>0</v>
      </c>
    </row>
    <row r="73" spans="1:11" s="135" customFormat="1" ht="15" customHeight="1" x14ac:dyDescent="0.2">
      <c r="A73" s="269" t="s">
        <v>244</v>
      </c>
      <c r="B73" s="133"/>
      <c r="C73" s="133"/>
      <c r="D73" s="133"/>
      <c r="E73" s="133"/>
      <c r="F73" s="133"/>
      <c r="G73" s="134"/>
    </row>
    <row r="74" spans="1:11" s="135" customFormat="1" ht="15" customHeight="1" x14ac:dyDescent="0.2">
      <c r="A74" s="133"/>
      <c r="B74" s="133"/>
      <c r="C74" s="133"/>
      <c r="D74" s="133"/>
      <c r="E74" s="133"/>
      <c r="F74" s="133"/>
      <c r="G74" s="134"/>
    </row>
    <row r="75" spans="1:11" s="135" customFormat="1" ht="15" customHeight="1" x14ac:dyDescent="0.2">
      <c r="A75" s="133"/>
      <c r="B75" s="133"/>
      <c r="C75" s="133"/>
      <c r="D75" s="136"/>
      <c r="E75" s="136"/>
      <c r="F75" s="133"/>
      <c r="G75" s="134"/>
    </row>
  </sheetData>
  <mergeCells count="9">
    <mergeCell ref="J1:K1"/>
    <mergeCell ref="B5:K5"/>
    <mergeCell ref="B6:C7"/>
    <mergeCell ref="D6:K6"/>
    <mergeCell ref="A5:A8"/>
    <mergeCell ref="D7:E7"/>
    <mergeCell ref="F7:G7"/>
    <mergeCell ref="H7:I7"/>
    <mergeCell ref="J7:K7"/>
  </mergeCells>
  <phoneticPr fontId="0" type="noConversion"/>
  <hyperlinks>
    <hyperlink ref="J1" location="Sumário!A1" display="Sumário"/>
    <hyperlink ref="J1:K1" location="Sumário!C18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rgb="FFFFFF00"/>
  </sheetPr>
  <dimension ref="A1:GV44"/>
  <sheetViews>
    <sheetView showGridLines="0" zoomScaleNormal="100" zoomScaleSheetLayoutView="100" workbookViewId="0"/>
  </sheetViews>
  <sheetFormatPr defaultColWidth="11.42578125" defaultRowHeight="24" customHeight="1" x14ac:dyDescent="0.2"/>
  <cols>
    <col min="1" max="1" width="23.5703125" style="96" customWidth="1"/>
    <col min="2" max="2" width="11.7109375" style="96" customWidth="1"/>
    <col min="3" max="3" width="10.7109375" style="96" customWidth="1"/>
    <col min="4" max="4" width="7.7109375" style="96" customWidth="1"/>
    <col min="5" max="5" width="11.7109375" style="96" customWidth="1"/>
    <col min="6" max="6" width="10.7109375" style="96" customWidth="1"/>
    <col min="7" max="7" width="7.7109375" style="96" customWidth="1"/>
    <col min="8" max="8" width="11.7109375" style="96" customWidth="1"/>
    <col min="9" max="9" width="10.7109375" style="96" customWidth="1"/>
    <col min="10" max="10" width="7.7109375" style="96" customWidth="1"/>
    <col min="11" max="11" width="11.7109375" style="96" customWidth="1"/>
    <col min="12" max="12" width="10.7109375" style="96" customWidth="1"/>
    <col min="13" max="13" width="7.7109375" style="96" customWidth="1"/>
    <col min="14" max="14" width="11.7109375" style="96" customWidth="1"/>
    <col min="15" max="15" width="10.7109375" style="96" customWidth="1"/>
    <col min="16" max="16" width="7.7109375" style="96" customWidth="1"/>
    <col min="17" max="17" width="11.42578125" style="1"/>
    <col min="18" max="16384" width="11.42578125" style="96"/>
  </cols>
  <sheetData>
    <row r="1" spans="1:204" ht="20.100000000000001" customHeight="1" x14ac:dyDescent="0.2">
      <c r="O1" s="468" t="s">
        <v>206</v>
      </c>
      <c r="P1" s="468"/>
    </row>
    <row r="2" spans="1:204" s="112" customFormat="1" ht="45" customHeight="1" x14ac:dyDescent="0.2">
      <c r="A2" s="111" t="s">
        <v>43</v>
      </c>
      <c r="E2" s="113"/>
      <c r="J2" s="491"/>
      <c r="K2" s="491"/>
    </row>
    <row r="3" spans="1:204" s="116" customFormat="1" ht="24.95" customHeight="1" x14ac:dyDescent="0.25">
      <c r="A3" s="115" t="s">
        <v>152</v>
      </c>
      <c r="B3" s="115"/>
      <c r="C3" s="115"/>
      <c r="D3" s="115"/>
      <c r="E3" s="115"/>
    </row>
    <row r="4" spans="1:204" s="116" customFormat="1" ht="24.95" customHeight="1" thickBot="1" x14ac:dyDescent="0.3">
      <c r="A4" s="321" t="s">
        <v>302</v>
      </c>
      <c r="B4" s="117"/>
      <c r="C4" s="117"/>
      <c r="D4" s="117"/>
      <c r="E4" s="117"/>
    </row>
    <row r="5" spans="1:204" s="16" customFormat="1" ht="24.95" customHeight="1" x14ac:dyDescent="0.2">
      <c r="A5" s="464" t="s">
        <v>140</v>
      </c>
      <c r="B5" s="488" t="s">
        <v>98</v>
      </c>
      <c r="C5" s="488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66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</row>
    <row r="6" spans="1:204" s="16" customFormat="1" ht="24.95" customHeight="1" x14ac:dyDescent="0.2">
      <c r="A6" s="465"/>
      <c r="B6" s="490">
        <v>2011</v>
      </c>
      <c r="C6" s="492"/>
      <c r="D6" s="470"/>
      <c r="E6" s="490">
        <v>2012</v>
      </c>
      <c r="F6" s="492"/>
      <c r="G6" s="470"/>
      <c r="H6" s="490">
        <v>2013</v>
      </c>
      <c r="I6" s="492"/>
      <c r="J6" s="470"/>
      <c r="K6" s="490">
        <v>2014</v>
      </c>
      <c r="L6" s="492"/>
      <c r="M6" s="470"/>
      <c r="N6" s="490">
        <v>2015</v>
      </c>
      <c r="O6" s="492"/>
      <c r="P6" s="470"/>
    </row>
    <row r="7" spans="1:204" s="16" customFormat="1" ht="50.1" customHeight="1" x14ac:dyDescent="0.2">
      <c r="A7" s="465"/>
      <c r="B7" s="319" t="s">
        <v>1</v>
      </c>
      <c r="C7" s="152" t="s">
        <v>203</v>
      </c>
      <c r="D7" s="152" t="s">
        <v>141</v>
      </c>
      <c r="E7" s="319" t="s">
        <v>1</v>
      </c>
      <c r="F7" s="152" t="s">
        <v>203</v>
      </c>
      <c r="G7" s="152" t="s">
        <v>141</v>
      </c>
      <c r="H7" s="319" t="s">
        <v>1</v>
      </c>
      <c r="I7" s="152" t="s">
        <v>203</v>
      </c>
      <c r="J7" s="152" t="s">
        <v>141</v>
      </c>
      <c r="K7" s="319" t="s">
        <v>1</v>
      </c>
      <c r="L7" s="152" t="s">
        <v>203</v>
      </c>
      <c r="M7" s="152" t="s">
        <v>141</v>
      </c>
      <c r="N7" s="311" t="s">
        <v>1</v>
      </c>
      <c r="O7" s="152" t="s">
        <v>203</v>
      </c>
      <c r="P7" s="152" t="s">
        <v>141</v>
      </c>
    </row>
    <row r="8" spans="1:204" s="16" customFormat="1" ht="24.95" customHeight="1" x14ac:dyDescent="0.2">
      <c r="A8" s="45" t="s">
        <v>1</v>
      </c>
      <c r="B8" s="153">
        <v>5433353.9999999981</v>
      </c>
      <c r="C8" s="341">
        <v>100</v>
      </c>
      <c r="D8" s="342"/>
      <c r="E8" s="153">
        <v>5676843</v>
      </c>
      <c r="F8" s="341">
        <v>100</v>
      </c>
      <c r="G8" s="154"/>
      <c r="H8" s="153">
        <v>5813342.0000000009</v>
      </c>
      <c r="I8" s="341">
        <v>100</v>
      </c>
      <c r="J8" s="154"/>
      <c r="K8" s="153">
        <v>6429852</v>
      </c>
      <c r="L8" s="341">
        <v>100</v>
      </c>
      <c r="M8" s="280"/>
      <c r="N8" s="153">
        <v>6305838</v>
      </c>
      <c r="O8" s="341">
        <v>100</v>
      </c>
      <c r="P8" s="280"/>
    </row>
    <row r="9" spans="1:204" s="16" customFormat="1" ht="24.95" customHeight="1" x14ac:dyDescent="0.2">
      <c r="A9" s="139" t="s">
        <v>111</v>
      </c>
      <c r="B9" s="155">
        <v>1593774.9999999993</v>
      </c>
      <c r="C9" s="156">
        <v>29.333170634565679</v>
      </c>
      <c r="D9" s="323">
        <v>1</v>
      </c>
      <c r="E9" s="161">
        <v>1671604.0000000005</v>
      </c>
      <c r="F9" s="162">
        <v>29.446014272369354</v>
      </c>
      <c r="G9" s="325">
        <v>1</v>
      </c>
      <c r="H9" s="155">
        <v>1711491.0000000002</v>
      </c>
      <c r="I9" s="156">
        <v>29.440741659444775</v>
      </c>
      <c r="J9" s="323">
        <v>1</v>
      </c>
      <c r="K9" s="281">
        <v>1743930.4</v>
      </c>
      <c r="L9" s="162">
        <v>27.122403439457081</v>
      </c>
      <c r="M9" s="328">
        <v>1</v>
      </c>
      <c r="N9" s="281">
        <v>2079823</v>
      </c>
      <c r="O9" s="162">
        <v>32.982499708999818</v>
      </c>
      <c r="P9" s="328">
        <v>1</v>
      </c>
    </row>
    <row r="10" spans="1:204" s="16" customFormat="1" ht="24.95" customHeight="1" x14ac:dyDescent="0.2">
      <c r="A10" s="139" t="s">
        <v>28</v>
      </c>
      <c r="B10" s="155">
        <v>594946.99999999977</v>
      </c>
      <c r="C10" s="156">
        <v>10.949903135337767</v>
      </c>
      <c r="D10" s="323">
        <v>2</v>
      </c>
      <c r="E10" s="161">
        <v>586462.99999999977</v>
      </c>
      <c r="F10" s="162">
        <v>10.330794774489972</v>
      </c>
      <c r="G10" s="325">
        <v>2</v>
      </c>
      <c r="H10" s="155">
        <v>592827.00000000023</v>
      </c>
      <c r="I10" s="156">
        <v>10.197696952974729</v>
      </c>
      <c r="J10" s="323">
        <v>2</v>
      </c>
      <c r="K10" s="281">
        <v>656801</v>
      </c>
      <c r="L10" s="162">
        <v>10.214869642411676</v>
      </c>
      <c r="M10" s="328">
        <v>2</v>
      </c>
      <c r="N10" s="281">
        <v>575796</v>
      </c>
      <c r="O10" s="162">
        <v>9.1311575083279966</v>
      </c>
      <c r="P10" s="328">
        <v>2</v>
      </c>
    </row>
    <row r="11" spans="1:204" s="16" customFormat="1" ht="24.95" customHeight="1" x14ac:dyDescent="0.2">
      <c r="A11" s="139" t="s">
        <v>113</v>
      </c>
      <c r="B11" s="155">
        <v>217200.00000000023</v>
      </c>
      <c r="C11" s="156">
        <v>3.9975308069380406</v>
      </c>
      <c r="D11" s="323">
        <v>6</v>
      </c>
      <c r="E11" s="161">
        <v>250586.0000000002</v>
      </c>
      <c r="F11" s="162">
        <v>4.4141787962076844</v>
      </c>
      <c r="G11" s="325">
        <v>5</v>
      </c>
      <c r="H11" s="155">
        <v>268202.99999999983</v>
      </c>
      <c r="I11" s="156">
        <v>4.6135768375574635</v>
      </c>
      <c r="J11" s="323">
        <v>4</v>
      </c>
      <c r="K11" s="281">
        <v>336950</v>
      </c>
      <c r="L11" s="162">
        <v>5.240400556653559</v>
      </c>
      <c r="M11" s="328">
        <v>3</v>
      </c>
      <c r="N11" s="281">
        <v>306331</v>
      </c>
      <c r="O11" s="162">
        <v>4.8578951758671884</v>
      </c>
      <c r="P11" s="328">
        <v>3</v>
      </c>
    </row>
    <row r="12" spans="1:204" s="16" customFormat="1" ht="24.95" customHeight="1" x14ac:dyDescent="0.2">
      <c r="A12" s="139" t="s">
        <v>117</v>
      </c>
      <c r="B12" s="155">
        <v>192730.00000000009</v>
      </c>
      <c r="C12" s="156">
        <v>3.5471644218285823</v>
      </c>
      <c r="D12" s="323">
        <v>8</v>
      </c>
      <c r="E12" s="161">
        <v>246401.00000000003</v>
      </c>
      <c r="F12" s="162">
        <v>4.3404582441332273</v>
      </c>
      <c r="G12" s="325">
        <v>6</v>
      </c>
      <c r="H12" s="155">
        <v>268932.00000000017</v>
      </c>
      <c r="I12" s="156">
        <v>4.6261169564770164</v>
      </c>
      <c r="J12" s="323">
        <v>3</v>
      </c>
      <c r="K12" s="281">
        <v>293841</v>
      </c>
      <c r="L12" s="162">
        <v>4.5699496660265275</v>
      </c>
      <c r="M12" s="328">
        <v>4</v>
      </c>
      <c r="N12" s="281">
        <v>301831</v>
      </c>
      <c r="O12" s="162">
        <v>4.7865327336350854</v>
      </c>
      <c r="P12" s="328">
        <v>4</v>
      </c>
    </row>
    <row r="13" spans="1:204" s="16" customFormat="1" ht="24.95" customHeight="1" x14ac:dyDescent="0.2">
      <c r="A13" s="139" t="s">
        <v>121</v>
      </c>
      <c r="B13" s="155">
        <v>261203.99999999991</v>
      </c>
      <c r="C13" s="156">
        <v>4.8074172969403435</v>
      </c>
      <c r="D13" s="323">
        <v>3</v>
      </c>
      <c r="E13" s="161">
        <v>253864.00000000015</v>
      </c>
      <c r="F13" s="162">
        <v>4.4719221581431814</v>
      </c>
      <c r="G13" s="325">
        <v>4</v>
      </c>
      <c r="H13" s="155">
        <v>262512.00000000006</v>
      </c>
      <c r="I13" s="156">
        <v>4.5156813413007528</v>
      </c>
      <c r="J13" s="323">
        <v>5</v>
      </c>
      <c r="K13" s="281">
        <v>223508</v>
      </c>
      <c r="L13" s="162">
        <v>3.4760986722555982</v>
      </c>
      <c r="M13" s="328">
        <v>8</v>
      </c>
      <c r="N13" s="281">
        <v>267321</v>
      </c>
      <c r="O13" s="162">
        <v>4.2392620933173353</v>
      </c>
      <c r="P13" s="328">
        <v>5</v>
      </c>
    </row>
    <row r="14" spans="1:204" s="16" customFormat="1" ht="24.95" customHeight="1" x14ac:dyDescent="0.2">
      <c r="A14" s="139" t="s">
        <v>7</v>
      </c>
      <c r="B14" s="155">
        <v>207889.99999999968</v>
      </c>
      <c r="C14" s="156">
        <v>3.8261817654435868</v>
      </c>
      <c r="D14" s="323">
        <v>7</v>
      </c>
      <c r="E14" s="161">
        <v>218626.00000000029</v>
      </c>
      <c r="F14" s="162">
        <v>3.8511898250488925</v>
      </c>
      <c r="G14" s="325">
        <v>8</v>
      </c>
      <c r="H14" s="155">
        <v>224078</v>
      </c>
      <c r="I14" s="156">
        <v>3.8545470058358853</v>
      </c>
      <c r="J14" s="323">
        <v>8</v>
      </c>
      <c r="K14" s="281">
        <v>282375</v>
      </c>
      <c r="L14" s="162">
        <v>4.3916251882624984</v>
      </c>
      <c r="M14" s="328">
        <v>5</v>
      </c>
      <c r="N14" s="281">
        <v>261075</v>
      </c>
      <c r="O14" s="162">
        <v>4.1402110234991767</v>
      </c>
      <c r="P14" s="328">
        <v>6</v>
      </c>
    </row>
    <row r="15" spans="1:204" s="16" customFormat="1" ht="24.95" customHeight="1" x14ac:dyDescent="0.2">
      <c r="A15" s="139" t="s">
        <v>12</v>
      </c>
      <c r="B15" s="155">
        <v>241738.99999999994</v>
      </c>
      <c r="C15" s="156">
        <v>4.4491671258673744</v>
      </c>
      <c r="D15" s="323">
        <v>4</v>
      </c>
      <c r="E15" s="161">
        <v>258436.99999999988</v>
      </c>
      <c r="F15" s="162">
        <v>4.5524774949738767</v>
      </c>
      <c r="G15" s="325">
        <v>3</v>
      </c>
      <c r="H15" s="155">
        <v>236504.99999999991</v>
      </c>
      <c r="I15" s="156">
        <v>4.0683138889815851</v>
      </c>
      <c r="J15" s="323">
        <v>6</v>
      </c>
      <c r="K15" s="281">
        <v>265498</v>
      </c>
      <c r="L15" s="162">
        <v>4.1291463629333922</v>
      </c>
      <c r="M15" s="328">
        <v>6</v>
      </c>
      <c r="N15" s="281">
        <v>224549</v>
      </c>
      <c r="O15" s="162">
        <v>3.5609700090614442</v>
      </c>
      <c r="P15" s="328">
        <v>7</v>
      </c>
    </row>
    <row r="16" spans="1:204" s="16" customFormat="1" ht="24.95" customHeight="1" x14ac:dyDescent="0.2">
      <c r="A16" s="139" t="s">
        <v>10</v>
      </c>
      <c r="B16" s="155">
        <v>229484.00000000012</v>
      </c>
      <c r="C16" s="156">
        <v>4.2236158365532637</v>
      </c>
      <c r="D16" s="323">
        <v>5</v>
      </c>
      <c r="E16" s="161">
        <v>230113.99999999985</v>
      </c>
      <c r="F16" s="162">
        <v>4.0535558231925712</v>
      </c>
      <c r="G16" s="325">
        <v>7</v>
      </c>
      <c r="H16" s="155">
        <v>233243.00000000009</v>
      </c>
      <c r="I16" s="156">
        <v>4.0122015873141477</v>
      </c>
      <c r="J16" s="323">
        <v>7</v>
      </c>
      <c r="K16" s="281">
        <v>228734</v>
      </c>
      <c r="L16" s="162">
        <v>3.55737581518206</v>
      </c>
      <c r="M16" s="328">
        <v>7</v>
      </c>
      <c r="N16" s="281">
        <v>202015</v>
      </c>
      <c r="O16" s="162">
        <v>3.2036186150040646</v>
      </c>
      <c r="P16" s="328">
        <v>8</v>
      </c>
    </row>
    <row r="17" spans="1:16" s="16" customFormat="1" ht="24.95" customHeight="1" x14ac:dyDescent="0.2">
      <c r="A17" s="139" t="s">
        <v>131</v>
      </c>
      <c r="B17" s="155">
        <v>149563.99999999985</v>
      </c>
      <c r="C17" s="156">
        <v>2.7527011860445665</v>
      </c>
      <c r="D17" s="323">
        <v>11</v>
      </c>
      <c r="E17" s="161">
        <v>155548.00000000023</v>
      </c>
      <c r="F17" s="162">
        <v>2.740044070269342</v>
      </c>
      <c r="G17" s="325">
        <v>11</v>
      </c>
      <c r="H17" s="155">
        <v>169732.00000000009</v>
      </c>
      <c r="I17" s="156">
        <v>2.9196974821023787</v>
      </c>
      <c r="J17" s="323">
        <v>10</v>
      </c>
      <c r="K17" s="281">
        <v>217003</v>
      </c>
      <c r="L17" s="162">
        <v>3.3749299361789351</v>
      </c>
      <c r="M17" s="328">
        <v>9</v>
      </c>
      <c r="N17" s="281">
        <v>189269</v>
      </c>
      <c r="O17" s="162">
        <v>3.0014884619617566</v>
      </c>
      <c r="P17" s="328">
        <v>9</v>
      </c>
    </row>
    <row r="18" spans="1:16" s="16" customFormat="1" ht="24.95" customHeight="1" x14ac:dyDescent="0.2">
      <c r="A18" s="139" t="s">
        <v>135</v>
      </c>
      <c r="B18" s="155">
        <v>183727.99999999983</v>
      </c>
      <c r="C18" s="156">
        <v>3.3814840704286873</v>
      </c>
      <c r="D18" s="323">
        <v>10</v>
      </c>
      <c r="E18" s="161">
        <v>168648.99999999968</v>
      </c>
      <c r="F18" s="162">
        <v>2.9708237483404014</v>
      </c>
      <c r="G18" s="325">
        <v>10</v>
      </c>
      <c r="H18" s="155">
        <v>168250.00000000003</v>
      </c>
      <c r="I18" s="156">
        <v>2.8942044008420629</v>
      </c>
      <c r="J18" s="323">
        <v>11</v>
      </c>
      <c r="K18" s="281">
        <v>170066</v>
      </c>
      <c r="L18" s="162">
        <v>2.6449442382188582</v>
      </c>
      <c r="M18" s="328">
        <v>10</v>
      </c>
      <c r="N18" s="281">
        <v>162305</v>
      </c>
      <c r="O18" s="162">
        <v>2.5738847081069953</v>
      </c>
      <c r="P18" s="328">
        <v>10</v>
      </c>
    </row>
    <row r="19" spans="1:16" s="16" customFormat="1" ht="24.95" customHeight="1" x14ac:dyDescent="0.2">
      <c r="A19" s="139" t="s">
        <v>8</v>
      </c>
      <c r="B19" s="155">
        <v>190392.00000000003</v>
      </c>
      <c r="C19" s="156">
        <v>3.5041339106562921</v>
      </c>
      <c r="D19" s="323">
        <v>9</v>
      </c>
      <c r="E19" s="161">
        <v>180406.00000000006</v>
      </c>
      <c r="F19" s="162">
        <v>3.1779282957094299</v>
      </c>
      <c r="G19" s="325">
        <v>9</v>
      </c>
      <c r="H19" s="155">
        <v>169751.00000000003</v>
      </c>
      <c r="I19" s="156">
        <v>2.9200243164775097</v>
      </c>
      <c r="J19" s="323">
        <v>9</v>
      </c>
      <c r="K19" s="281">
        <v>166759</v>
      </c>
      <c r="L19" s="162">
        <v>2.5935122612464485</v>
      </c>
      <c r="M19" s="328">
        <v>11</v>
      </c>
      <c r="N19" s="281">
        <v>151029</v>
      </c>
      <c r="O19" s="162">
        <v>2.3950662861938414</v>
      </c>
      <c r="P19" s="328">
        <v>11</v>
      </c>
    </row>
    <row r="20" spans="1:16" s="16" customFormat="1" ht="24.95" customHeight="1" x14ac:dyDescent="0.2">
      <c r="A20" s="139" t="s">
        <v>114</v>
      </c>
      <c r="B20" s="155">
        <v>91344.999999999927</v>
      </c>
      <c r="C20" s="156">
        <v>1.6811899243082624</v>
      </c>
      <c r="D20" s="323">
        <v>12</v>
      </c>
      <c r="E20" s="161">
        <v>100324.00000000003</v>
      </c>
      <c r="F20" s="162">
        <v>1.7672498605298761</v>
      </c>
      <c r="G20" s="325">
        <v>13</v>
      </c>
      <c r="H20" s="155">
        <v>116461.00000000009</v>
      </c>
      <c r="I20" s="156">
        <v>2.0033399032776686</v>
      </c>
      <c r="J20" s="323">
        <v>12</v>
      </c>
      <c r="K20" s="281">
        <v>158886</v>
      </c>
      <c r="L20" s="162">
        <v>2.4710677633015505</v>
      </c>
      <c r="M20" s="328">
        <v>12</v>
      </c>
      <c r="N20" s="281">
        <v>118866</v>
      </c>
      <c r="O20" s="162">
        <v>1.8850151240802571</v>
      </c>
      <c r="P20" s="328">
        <v>12</v>
      </c>
    </row>
    <row r="21" spans="1:16" s="16" customFormat="1" ht="24.95" customHeight="1" x14ac:dyDescent="0.2">
      <c r="A21" s="139" t="s">
        <v>118</v>
      </c>
      <c r="B21" s="157">
        <v>86794.999999999898</v>
      </c>
      <c r="C21" s="156">
        <v>1.5974479115478197</v>
      </c>
      <c r="D21" s="323">
        <v>13</v>
      </c>
      <c r="E21" s="161">
        <v>91996</v>
      </c>
      <c r="F21" s="162">
        <v>1.6205486042154063</v>
      </c>
      <c r="G21" s="325">
        <v>14</v>
      </c>
      <c r="H21" s="155">
        <v>98602</v>
      </c>
      <c r="I21" s="156">
        <v>1.6961327924625798</v>
      </c>
      <c r="J21" s="323">
        <v>13</v>
      </c>
      <c r="K21" s="281">
        <v>117230</v>
      </c>
      <c r="L21" s="162">
        <v>1.8232145934307664</v>
      </c>
      <c r="M21" s="328">
        <v>13</v>
      </c>
      <c r="N21" s="281">
        <v>113078</v>
      </c>
      <c r="O21" s="162">
        <v>1.7932271650492766</v>
      </c>
      <c r="P21" s="328">
        <v>13</v>
      </c>
    </row>
    <row r="22" spans="1:16" s="16" customFormat="1" ht="24.95" customHeight="1" x14ac:dyDescent="0.2">
      <c r="A22" s="139" t="s">
        <v>112</v>
      </c>
      <c r="B22" s="157">
        <v>85429</v>
      </c>
      <c r="C22" s="156">
        <v>1.5723069028817198</v>
      </c>
      <c r="D22" s="323">
        <v>14</v>
      </c>
      <c r="E22" s="161">
        <v>112638.99999999994</v>
      </c>
      <c r="F22" s="162">
        <v>1.9841838148421567</v>
      </c>
      <c r="G22" s="325">
        <v>12</v>
      </c>
      <c r="H22" s="155">
        <v>95028.000000000044</v>
      </c>
      <c r="I22" s="156">
        <v>1.6346535263192845</v>
      </c>
      <c r="J22" s="323">
        <v>14</v>
      </c>
      <c r="K22" s="281">
        <v>95300</v>
      </c>
      <c r="L22" s="162">
        <v>1.48214920032374</v>
      </c>
      <c r="M22" s="328">
        <v>16</v>
      </c>
      <c r="N22" s="281">
        <v>108149</v>
      </c>
      <c r="O22" s="162">
        <v>1.7150615033243797</v>
      </c>
      <c r="P22" s="328">
        <v>14</v>
      </c>
    </row>
    <row r="23" spans="1:16" s="16" customFormat="1" ht="24.95" customHeight="1" x14ac:dyDescent="0.2">
      <c r="A23" s="139" t="s">
        <v>11</v>
      </c>
      <c r="B23" s="155">
        <v>64450.999999999956</v>
      </c>
      <c r="C23" s="156">
        <v>1.1862102119611564</v>
      </c>
      <c r="D23" s="323">
        <v>18</v>
      </c>
      <c r="E23" s="161">
        <v>61657.999999999978</v>
      </c>
      <c r="F23" s="162">
        <v>1.08613185180566</v>
      </c>
      <c r="G23" s="325">
        <v>20</v>
      </c>
      <c r="H23" s="155">
        <v>76737.999999999971</v>
      </c>
      <c r="I23" s="156">
        <v>1.3200324357314597</v>
      </c>
      <c r="J23" s="323">
        <v>16</v>
      </c>
      <c r="K23" s="281">
        <v>109637</v>
      </c>
      <c r="L23" s="162">
        <v>1.7051247835875538</v>
      </c>
      <c r="M23" s="328">
        <v>14</v>
      </c>
      <c r="N23" s="281">
        <v>90361</v>
      </c>
      <c r="O23" s="162">
        <v>1.4329736983411245</v>
      </c>
      <c r="P23" s="328">
        <v>15</v>
      </c>
    </row>
    <row r="24" spans="1:16" s="16" customFormat="1" ht="24.95" customHeight="1" x14ac:dyDescent="0.2">
      <c r="A24" s="139" t="s">
        <v>122</v>
      </c>
      <c r="B24" s="157">
        <v>57261.000000000036</v>
      </c>
      <c r="C24" s="156">
        <v>1.0538794269616898</v>
      </c>
      <c r="D24" s="323">
        <v>20</v>
      </c>
      <c r="E24" s="161">
        <v>51105.999999999956</v>
      </c>
      <c r="F24" s="162">
        <v>0.90025389111518428</v>
      </c>
      <c r="G24" s="325">
        <v>21</v>
      </c>
      <c r="H24" s="155">
        <v>68309.000000000029</v>
      </c>
      <c r="I24" s="156">
        <v>1.1750383858372693</v>
      </c>
      <c r="J24" s="323">
        <v>19</v>
      </c>
      <c r="K24" s="281">
        <v>108170</v>
      </c>
      <c r="L24" s="162">
        <v>1.6823093284262218</v>
      </c>
      <c r="M24" s="328">
        <v>15</v>
      </c>
      <c r="N24" s="281">
        <v>80488</v>
      </c>
      <c r="O24" s="162">
        <v>1.2764045000838906</v>
      </c>
      <c r="P24" s="328">
        <v>16</v>
      </c>
    </row>
    <row r="25" spans="1:16" s="16" customFormat="1" ht="24.95" customHeight="1" x14ac:dyDescent="0.2">
      <c r="A25" s="139" t="s">
        <v>137</v>
      </c>
      <c r="B25" s="157">
        <v>65951.000000000029</v>
      </c>
      <c r="C25" s="156">
        <v>1.2138174689151497</v>
      </c>
      <c r="D25" s="323">
        <v>17</v>
      </c>
      <c r="E25" s="161">
        <v>69571.000000000058</v>
      </c>
      <c r="F25" s="162">
        <v>1.2255227068988883</v>
      </c>
      <c r="G25" s="325">
        <v>17</v>
      </c>
      <c r="H25" s="155">
        <v>68389.999999999971</v>
      </c>
      <c r="I25" s="156">
        <v>1.1764317323838844</v>
      </c>
      <c r="J25" s="323">
        <v>18</v>
      </c>
      <c r="K25" s="281">
        <v>80277</v>
      </c>
      <c r="L25" s="162">
        <v>1.2485046312107961</v>
      </c>
      <c r="M25" s="328">
        <v>19</v>
      </c>
      <c r="N25" s="281">
        <v>70319</v>
      </c>
      <c r="O25" s="162">
        <v>1.1151412389598336</v>
      </c>
      <c r="P25" s="328">
        <v>17</v>
      </c>
    </row>
    <row r="26" spans="1:16" s="16" customFormat="1" ht="24.95" customHeight="1" x14ac:dyDescent="0.2">
      <c r="A26" s="139" t="s">
        <v>123</v>
      </c>
      <c r="B26" s="157">
        <v>63246.999999999993</v>
      </c>
      <c r="C26" s="156">
        <v>1.1640507870460863</v>
      </c>
      <c r="D26" s="323">
        <v>19</v>
      </c>
      <c r="E26" s="161">
        <v>73101.999999999913</v>
      </c>
      <c r="F26" s="162">
        <v>1.2877227712656474</v>
      </c>
      <c r="G26" s="325">
        <v>16</v>
      </c>
      <c r="H26" s="155">
        <v>87225.000000000015</v>
      </c>
      <c r="I26" s="156">
        <v>1.500427808995239</v>
      </c>
      <c r="J26" s="323">
        <v>15</v>
      </c>
      <c r="K26" s="281">
        <v>84636</v>
      </c>
      <c r="L26" s="162">
        <v>1.3162977934795388</v>
      </c>
      <c r="M26" s="328">
        <v>17</v>
      </c>
      <c r="N26" s="281">
        <v>70102</v>
      </c>
      <c r="O26" s="162">
        <v>1.1116999834121968</v>
      </c>
      <c r="P26" s="328">
        <v>18</v>
      </c>
    </row>
    <row r="27" spans="1:16" s="16" customFormat="1" ht="24.95" customHeight="1" x14ac:dyDescent="0.2">
      <c r="A27" s="139" t="s">
        <v>110</v>
      </c>
      <c r="B27" s="157">
        <v>70357.999999999971</v>
      </c>
      <c r="C27" s="156">
        <v>1.2949275898459771</v>
      </c>
      <c r="D27" s="323">
        <v>16</v>
      </c>
      <c r="E27" s="161">
        <v>68461.999999999942</v>
      </c>
      <c r="F27" s="162">
        <v>1.2059872009847716</v>
      </c>
      <c r="G27" s="325">
        <v>18</v>
      </c>
      <c r="H27" s="155">
        <v>67609.999999999956</v>
      </c>
      <c r="I27" s="156">
        <v>1.163014321194245</v>
      </c>
      <c r="J27" s="323">
        <v>20</v>
      </c>
      <c r="K27" s="281">
        <v>78531</v>
      </c>
      <c r="L27" s="162">
        <v>1.2213500404052846</v>
      </c>
      <c r="M27" s="328">
        <v>20</v>
      </c>
      <c r="N27" s="281">
        <v>68293</v>
      </c>
      <c r="O27" s="162">
        <v>1.0830122816348913</v>
      </c>
      <c r="P27" s="328">
        <v>19</v>
      </c>
    </row>
    <row r="28" spans="1:16" s="16" customFormat="1" ht="24.95" customHeight="1" x14ac:dyDescent="0.2">
      <c r="A28" s="139" t="s">
        <v>129</v>
      </c>
      <c r="B28" s="157">
        <v>72161.999999999927</v>
      </c>
      <c r="C28" s="156">
        <v>1.328129917542644</v>
      </c>
      <c r="D28" s="323">
        <v>15</v>
      </c>
      <c r="E28" s="161">
        <v>73132.999999999971</v>
      </c>
      <c r="F28" s="162">
        <v>1.2882688494291628</v>
      </c>
      <c r="G28" s="325">
        <v>15</v>
      </c>
      <c r="H28" s="155">
        <v>69187</v>
      </c>
      <c r="I28" s="156">
        <v>1.1901415743302215</v>
      </c>
      <c r="J28" s="323">
        <v>17</v>
      </c>
      <c r="K28" s="281">
        <v>81655</v>
      </c>
      <c r="L28" s="162">
        <v>1.2699359176540921</v>
      </c>
      <c r="M28" s="328">
        <v>18</v>
      </c>
      <c r="N28" s="281">
        <v>66870</v>
      </c>
      <c r="O28" s="162">
        <v>1.0604458915690509</v>
      </c>
      <c r="P28" s="328">
        <v>20</v>
      </c>
    </row>
    <row r="29" spans="1:16" s="16" customFormat="1" ht="24.75" customHeight="1" thickBot="1" x14ac:dyDescent="0.25">
      <c r="A29" s="140" t="s">
        <v>245</v>
      </c>
      <c r="B29" s="158">
        <v>713702</v>
      </c>
      <c r="C29" s="159">
        <v>13.135569668385315</v>
      </c>
      <c r="D29" s="324"/>
      <c r="E29" s="164">
        <v>754153.99999999907</v>
      </c>
      <c r="F29" s="163">
        <v>13.284742946035305</v>
      </c>
      <c r="G29" s="326"/>
      <c r="H29" s="160">
        <v>760268</v>
      </c>
      <c r="I29" s="159">
        <v>13.07798509015984</v>
      </c>
      <c r="J29" s="327"/>
      <c r="K29" s="164">
        <v>930064.59999999963</v>
      </c>
      <c r="L29" s="163">
        <v>14.464790169353813</v>
      </c>
      <c r="M29" s="329"/>
      <c r="N29" s="164">
        <v>797968</v>
      </c>
      <c r="O29" s="163">
        <v>12.654432289570394</v>
      </c>
      <c r="P29" s="329"/>
    </row>
    <row r="30" spans="1:16" s="135" customFormat="1" ht="15" customHeight="1" x14ac:dyDescent="0.2">
      <c r="A30" s="269" t="s">
        <v>229</v>
      </c>
      <c r="B30" s="133"/>
      <c r="C30" s="133"/>
      <c r="D30" s="133"/>
      <c r="E30" s="133"/>
      <c r="F30" s="133"/>
      <c r="G30" s="134"/>
    </row>
    <row r="31" spans="1:16" s="135" customFormat="1" ht="15" customHeight="1" x14ac:dyDescent="0.2">
      <c r="A31" s="133"/>
      <c r="B31" s="133"/>
      <c r="C31" s="133"/>
      <c r="D31" s="133"/>
      <c r="E31" s="133"/>
      <c r="F31" s="133"/>
      <c r="G31" s="134"/>
    </row>
    <row r="32" spans="1:16" s="135" customFormat="1" ht="15" customHeight="1" x14ac:dyDescent="0.2">
      <c r="A32" s="133"/>
      <c r="B32" s="133"/>
      <c r="C32" s="133"/>
      <c r="D32" s="136"/>
      <c r="E32" s="136"/>
      <c r="F32" s="133"/>
      <c r="G32" s="134"/>
    </row>
    <row r="33" spans="2:13" ht="24" customHeight="1" x14ac:dyDescent="0.2">
      <c r="J33" s="1"/>
      <c r="K33" s="99"/>
      <c r="L33" s="1"/>
      <c r="M33" s="100"/>
    </row>
    <row r="34" spans="2:13" ht="24" customHeight="1" x14ac:dyDescent="0.2">
      <c r="J34" s="1"/>
      <c r="K34" s="99"/>
      <c r="L34" s="1"/>
      <c r="M34" s="100"/>
    </row>
    <row r="35" spans="2:13" ht="24" customHeight="1" x14ac:dyDescent="0.2">
      <c r="D35" s="100"/>
      <c r="J35" s="1"/>
      <c r="K35" s="99"/>
      <c r="L35" s="1"/>
      <c r="M35" s="100"/>
    </row>
    <row r="36" spans="2:13" ht="24" customHeight="1" x14ac:dyDescent="0.2">
      <c r="D36" s="100"/>
      <c r="J36" s="1"/>
      <c r="K36" s="1"/>
      <c r="L36" s="1"/>
    </row>
    <row r="37" spans="2:13" ht="24" customHeight="1" x14ac:dyDescent="0.2">
      <c r="K37" s="101"/>
      <c r="L37" s="90"/>
    </row>
    <row r="38" spans="2:13" ht="24" customHeight="1" x14ac:dyDescent="0.2">
      <c r="K38" s="101"/>
      <c r="L38" s="102"/>
    </row>
    <row r="39" spans="2:13" ht="24" customHeight="1" x14ac:dyDescent="0.2">
      <c r="B39" s="103"/>
      <c r="H39" s="100"/>
      <c r="K39" s="101"/>
      <c r="L39" s="102"/>
    </row>
    <row r="40" spans="2:13" ht="24" customHeight="1" x14ac:dyDescent="0.2">
      <c r="H40" s="100"/>
      <c r="K40" s="101"/>
      <c r="L40" s="90"/>
    </row>
    <row r="41" spans="2:13" ht="24" customHeight="1" x14ac:dyDescent="0.2">
      <c r="C41" s="103"/>
      <c r="K41" s="101"/>
      <c r="L41" s="90"/>
    </row>
    <row r="42" spans="2:13" ht="24" customHeight="1" x14ac:dyDescent="0.2">
      <c r="G42" s="96" t="s">
        <v>160</v>
      </c>
    </row>
    <row r="43" spans="2:13" ht="24" customHeight="1" x14ac:dyDescent="0.2">
      <c r="K43" s="100"/>
    </row>
    <row r="44" spans="2:13" ht="24" customHeight="1" x14ac:dyDescent="0.2">
      <c r="K44" s="100"/>
    </row>
  </sheetData>
  <mergeCells count="9">
    <mergeCell ref="J2:K2"/>
    <mergeCell ref="A5:A7"/>
    <mergeCell ref="B5:P5"/>
    <mergeCell ref="B6:D6"/>
    <mergeCell ref="E6:G6"/>
    <mergeCell ref="H6:J6"/>
    <mergeCell ref="K6:M6"/>
    <mergeCell ref="N6:P6"/>
    <mergeCell ref="O1:P1"/>
  </mergeCells>
  <phoneticPr fontId="0" type="noConversion"/>
  <hyperlinks>
    <hyperlink ref="O1" location="Sumário!A1" display="Sumário"/>
    <hyperlink ref="O1:P1" location="Sumário!C19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  <rowBreaks count="2" manualBreakCount="2">
    <brk id="87" max="16383" man="1"/>
    <brk id="8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rgb="FFFFFF00"/>
  </sheetPr>
  <dimension ref="A1:R21"/>
  <sheetViews>
    <sheetView showGridLines="0" zoomScaleNormal="100" zoomScaleSheetLayoutView="85" workbookViewId="0"/>
  </sheetViews>
  <sheetFormatPr defaultColWidth="16.5703125" defaultRowHeight="20.100000000000001" customHeight="1" x14ac:dyDescent="0.2"/>
  <cols>
    <col min="1" max="8" width="20.7109375" style="97" customWidth="1"/>
    <col min="9" max="16384" width="16.5703125" style="97"/>
  </cols>
  <sheetData>
    <row r="1" spans="1:18" ht="20.100000000000001" customHeight="1" x14ac:dyDescent="0.2">
      <c r="G1" s="468" t="s">
        <v>206</v>
      </c>
      <c r="H1" s="468"/>
    </row>
    <row r="2" spans="1:18" s="112" customFormat="1" ht="45" customHeight="1" x14ac:dyDescent="0.2">
      <c r="A2" s="111" t="s">
        <v>43</v>
      </c>
      <c r="E2" s="113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152</v>
      </c>
      <c r="B3" s="115"/>
      <c r="C3" s="115"/>
      <c r="D3" s="115"/>
      <c r="E3" s="115"/>
    </row>
    <row r="4" spans="1:18" s="116" customFormat="1" ht="24.95" customHeight="1" thickBot="1" x14ac:dyDescent="0.3">
      <c r="A4" s="321" t="s">
        <v>309</v>
      </c>
      <c r="B4" s="117"/>
      <c r="C4" s="117"/>
      <c r="D4" s="117"/>
      <c r="E4" s="117"/>
    </row>
    <row r="5" spans="1:18" ht="20.100000000000001" customHeight="1" x14ac:dyDescent="0.2">
      <c r="A5" s="493" t="s">
        <v>98</v>
      </c>
      <c r="B5" s="494"/>
      <c r="C5" s="494"/>
      <c r="D5" s="494"/>
      <c r="E5" s="494"/>
      <c r="F5" s="494"/>
      <c r="G5" s="494"/>
      <c r="H5" s="495"/>
    </row>
    <row r="6" spans="1:18" ht="20.100000000000001" customHeight="1" x14ac:dyDescent="0.2">
      <c r="A6" s="174" t="s">
        <v>0</v>
      </c>
      <c r="B6" s="175" t="s">
        <v>1</v>
      </c>
      <c r="C6" s="176" t="s">
        <v>0</v>
      </c>
      <c r="D6" s="175" t="s">
        <v>1</v>
      </c>
      <c r="E6" s="176" t="s">
        <v>0</v>
      </c>
      <c r="F6" s="175" t="s">
        <v>1</v>
      </c>
      <c r="G6" s="176" t="s">
        <v>0</v>
      </c>
      <c r="H6" s="177" t="s">
        <v>1</v>
      </c>
    </row>
    <row r="7" spans="1:18" ht="20.100000000000001" customHeight="1" x14ac:dyDescent="0.2">
      <c r="A7" s="166">
        <v>1970</v>
      </c>
      <c r="B7" s="167">
        <v>249900</v>
      </c>
      <c r="C7" s="181">
        <v>1982</v>
      </c>
      <c r="D7" s="178">
        <v>1146681</v>
      </c>
      <c r="E7" s="165">
        <v>1994</v>
      </c>
      <c r="F7" s="168">
        <v>1853301</v>
      </c>
      <c r="G7" s="181">
        <v>2006</v>
      </c>
      <c r="H7" s="183">
        <v>5017251</v>
      </c>
    </row>
    <row r="8" spans="1:18" ht="20.100000000000001" customHeight="1" x14ac:dyDescent="0.2">
      <c r="A8" s="166">
        <v>1971</v>
      </c>
      <c r="B8" s="167">
        <v>287926</v>
      </c>
      <c r="C8" s="181">
        <v>1983</v>
      </c>
      <c r="D8" s="178">
        <v>1420481</v>
      </c>
      <c r="E8" s="165">
        <v>1995</v>
      </c>
      <c r="F8" s="168">
        <v>1991416</v>
      </c>
      <c r="G8" s="181">
        <v>2007</v>
      </c>
      <c r="H8" s="183">
        <v>5025834</v>
      </c>
    </row>
    <row r="9" spans="1:18" ht="20.100000000000001" customHeight="1" x14ac:dyDescent="0.2">
      <c r="A9" s="166">
        <v>1972</v>
      </c>
      <c r="B9" s="167">
        <v>342961</v>
      </c>
      <c r="C9" s="181">
        <v>1984</v>
      </c>
      <c r="D9" s="178">
        <v>1595726</v>
      </c>
      <c r="E9" s="165">
        <v>1996</v>
      </c>
      <c r="F9" s="168">
        <v>2665508</v>
      </c>
      <c r="G9" s="181">
        <v>2008</v>
      </c>
      <c r="H9" s="183">
        <v>5050099</v>
      </c>
    </row>
    <row r="10" spans="1:18" ht="20.100000000000001" customHeight="1" x14ac:dyDescent="0.2">
      <c r="A10" s="166">
        <v>1973</v>
      </c>
      <c r="B10" s="167">
        <v>399127</v>
      </c>
      <c r="C10" s="181">
        <v>1985</v>
      </c>
      <c r="D10" s="178">
        <v>1735982</v>
      </c>
      <c r="E10" s="165">
        <v>1997</v>
      </c>
      <c r="F10" s="168">
        <v>2849750</v>
      </c>
      <c r="G10" s="181">
        <v>2009</v>
      </c>
      <c r="H10" s="183">
        <v>4802217</v>
      </c>
    </row>
    <row r="11" spans="1:18" ht="20.100000000000001" customHeight="1" x14ac:dyDescent="0.2">
      <c r="A11" s="166">
        <v>1974</v>
      </c>
      <c r="B11" s="167">
        <v>480267</v>
      </c>
      <c r="C11" s="181">
        <v>1986</v>
      </c>
      <c r="D11" s="178">
        <v>1934091</v>
      </c>
      <c r="E11" s="165">
        <v>1998</v>
      </c>
      <c r="F11" s="168">
        <v>4818084</v>
      </c>
      <c r="G11" s="181">
        <v>2010</v>
      </c>
      <c r="H11" s="183">
        <v>5161379</v>
      </c>
    </row>
    <row r="12" spans="1:18" ht="20.100000000000001" customHeight="1" x14ac:dyDescent="0.2">
      <c r="A12" s="166">
        <v>1975</v>
      </c>
      <c r="B12" s="167">
        <v>517967</v>
      </c>
      <c r="C12" s="181">
        <v>1987</v>
      </c>
      <c r="D12" s="178">
        <v>1929053</v>
      </c>
      <c r="E12" s="165">
        <v>1999</v>
      </c>
      <c r="F12" s="168">
        <v>5107169</v>
      </c>
      <c r="G12" s="181">
        <v>2011</v>
      </c>
      <c r="H12" s="183">
        <v>5433354</v>
      </c>
    </row>
    <row r="13" spans="1:18" ht="20.100000000000001" customHeight="1" x14ac:dyDescent="0.2">
      <c r="A13" s="166">
        <v>1976</v>
      </c>
      <c r="B13" s="167">
        <v>555967</v>
      </c>
      <c r="C13" s="181">
        <v>1988</v>
      </c>
      <c r="D13" s="178">
        <v>1742939</v>
      </c>
      <c r="E13" s="165">
        <v>2000</v>
      </c>
      <c r="F13" s="168">
        <v>5313463</v>
      </c>
      <c r="G13" s="181">
        <v>2012</v>
      </c>
      <c r="H13" s="183">
        <v>5676843</v>
      </c>
    </row>
    <row r="14" spans="1:18" ht="20.100000000000001" customHeight="1" x14ac:dyDescent="0.2">
      <c r="A14" s="166">
        <v>1977</v>
      </c>
      <c r="B14" s="167">
        <v>634595</v>
      </c>
      <c r="C14" s="181">
        <v>1989</v>
      </c>
      <c r="D14" s="178">
        <v>1402897</v>
      </c>
      <c r="E14" s="165">
        <v>2001</v>
      </c>
      <c r="F14" s="169">
        <v>4772575</v>
      </c>
      <c r="G14" s="181">
        <v>2013</v>
      </c>
      <c r="H14" s="183">
        <v>5813342</v>
      </c>
    </row>
    <row r="15" spans="1:18" ht="20.100000000000001" customHeight="1" x14ac:dyDescent="0.2">
      <c r="A15" s="166">
        <v>1978</v>
      </c>
      <c r="B15" s="167">
        <v>784316</v>
      </c>
      <c r="C15" s="181">
        <v>1990</v>
      </c>
      <c r="D15" s="178">
        <v>1091067</v>
      </c>
      <c r="E15" s="165">
        <v>2002</v>
      </c>
      <c r="F15" s="169">
        <v>3784898</v>
      </c>
      <c r="G15" s="181">
        <v>2014</v>
      </c>
      <c r="H15" s="183">
        <v>6429852</v>
      </c>
    </row>
    <row r="16" spans="1:18" ht="20.100000000000001" customHeight="1" x14ac:dyDescent="0.2">
      <c r="A16" s="166">
        <v>1979</v>
      </c>
      <c r="B16" s="167">
        <v>1081799</v>
      </c>
      <c r="C16" s="181">
        <v>1991</v>
      </c>
      <c r="D16" s="179">
        <v>1228178</v>
      </c>
      <c r="E16" s="165">
        <v>2003</v>
      </c>
      <c r="F16" s="168">
        <v>4132847</v>
      </c>
      <c r="G16" s="181">
        <v>2015</v>
      </c>
      <c r="H16" s="183">
        <v>6305838</v>
      </c>
    </row>
    <row r="17" spans="1:8" ht="20.100000000000001" customHeight="1" x14ac:dyDescent="0.2">
      <c r="A17" s="166">
        <v>1980</v>
      </c>
      <c r="B17" s="167">
        <v>1625422</v>
      </c>
      <c r="C17" s="181">
        <v>1992</v>
      </c>
      <c r="D17" s="179">
        <v>1692078</v>
      </c>
      <c r="E17" s="165">
        <v>2004</v>
      </c>
      <c r="F17" s="168">
        <v>4793703</v>
      </c>
      <c r="G17" s="181"/>
      <c r="H17" s="183"/>
    </row>
    <row r="18" spans="1:8" ht="20.100000000000001" customHeight="1" thickBot="1" x14ac:dyDescent="0.25">
      <c r="A18" s="170">
        <v>1981</v>
      </c>
      <c r="B18" s="171">
        <v>1357879</v>
      </c>
      <c r="C18" s="182">
        <v>1993</v>
      </c>
      <c r="D18" s="180">
        <v>1641138</v>
      </c>
      <c r="E18" s="172">
        <v>2005</v>
      </c>
      <c r="F18" s="173">
        <v>5358170</v>
      </c>
      <c r="G18" s="182"/>
      <c r="H18" s="180"/>
    </row>
    <row r="19" spans="1:8" s="135" customFormat="1" ht="15" customHeight="1" x14ac:dyDescent="0.2">
      <c r="A19" s="269" t="s">
        <v>244</v>
      </c>
      <c r="B19" s="133"/>
      <c r="C19" s="133"/>
      <c r="D19" s="133"/>
      <c r="E19" s="133"/>
      <c r="F19" s="133"/>
      <c r="G19" s="134"/>
    </row>
    <row r="20" spans="1:8" s="135" customFormat="1" ht="15" customHeight="1" x14ac:dyDescent="0.2">
      <c r="A20" s="133"/>
      <c r="B20" s="133"/>
      <c r="C20" s="133"/>
      <c r="D20" s="133"/>
      <c r="E20" s="133"/>
      <c r="F20" s="133"/>
      <c r="G20" s="134"/>
    </row>
    <row r="21" spans="1:8" s="135" customFormat="1" ht="15" customHeight="1" x14ac:dyDescent="0.2">
      <c r="A21" s="133"/>
      <c r="B21" s="133"/>
      <c r="C21" s="133"/>
      <c r="D21" s="136"/>
      <c r="E21" s="136"/>
      <c r="F21" s="133"/>
      <c r="G21" s="134"/>
    </row>
  </sheetData>
  <mergeCells count="4">
    <mergeCell ref="A5:H5"/>
    <mergeCell ref="J2:K2"/>
    <mergeCell ref="O2:P2"/>
    <mergeCell ref="G1:H1"/>
  </mergeCells>
  <hyperlinks>
    <hyperlink ref="G1" location="Sumário!A1" display="Sumário"/>
    <hyperlink ref="G1:H1" location="Sumário!C20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  <rowBreaks count="2" manualBreakCount="2">
    <brk id="55" max="16383" man="1"/>
    <brk id="5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2">
    <tabColor rgb="FF00B050"/>
  </sheetPr>
  <dimension ref="A1:S7"/>
  <sheetViews>
    <sheetView showGridLines="0" zoomScaleNormal="100" workbookViewId="0"/>
  </sheetViews>
  <sheetFormatPr defaultRowHeight="40.5" customHeight="1" x14ac:dyDescent="0.2"/>
  <cols>
    <col min="1" max="18" width="9.28515625" style="545" customWidth="1"/>
    <col min="19" max="19" width="9.28515625" style="547" customWidth="1"/>
    <col min="20" max="16384" width="9.140625" style="545"/>
  </cols>
  <sheetData>
    <row r="1" spans="1:19" ht="20.100000000000001" customHeight="1" x14ac:dyDescent="0.2">
      <c r="Q1" s="546" t="s">
        <v>206</v>
      </c>
      <c r="R1" s="546"/>
    </row>
    <row r="7" spans="1:19" ht="40.5" customHeight="1" x14ac:dyDescent="0.6">
      <c r="A7" s="548" t="s">
        <v>162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5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B22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>
    <tabColor rgb="FFFFFF00"/>
  </sheetPr>
  <dimension ref="A1:R23"/>
  <sheetViews>
    <sheetView showGridLines="0" zoomScaleNormal="100" zoomScaleSheetLayoutView="40" workbookViewId="0"/>
  </sheetViews>
  <sheetFormatPr defaultRowHeight="24" customHeight="1" x14ac:dyDescent="0.2"/>
  <cols>
    <col min="1" max="1" width="40.7109375" style="5" customWidth="1"/>
    <col min="2" max="7" width="22.28515625" style="5" customWidth="1"/>
    <col min="8" max="16384" width="9.140625" style="5"/>
  </cols>
  <sheetData>
    <row r="1" spans="1:18" ht="20.100000000000001" customHeight="1" x14ac:dyDescent="0.2">
      <c r="F1" s="468" t="s">
        <v>206</v>
      </c>
      <c r="G1" s="468"/>
    </row>
    <row r="2" spans="1:18" s="112" customFormat="1" ht="45" customHeight="1" x14ac:dyDescent="0.2">
      <c r="A2" s="111" t="s">
        <v>43</v>
      </c>
      <c r="E2" s="113"/>
      <c r="H2" s="184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144</v>
      </c>
      <c r="B3" s="115"/>
      <c r="C3" s="115"/>
      <c r="D3" s="115"/>
      <c r="E3" s="115"/>
    </row>
    <row r="4" spans="1:18" s="116" customFormat="1" ht="24.95" customHeight="1" thickBot="1" x14ac:dyDescent="0.3">
      <c r="A4" s="321" t="s">
        <v>308</v>
      </c>
      <c r="B4" s="117"/>
      <c r="C4" s="117"/>
      <c r="D4" s="117"/>
      <c r="E4" s="117"/>
    </row>
    <row r="5" spans="1:18" s="15" customFormat="1" ht="24.95" customHeight="1" x14ac:dyDescent="0.2">
      <c r="A5" s="469" t="s">
        <v>2</v>
      </c>
      <c r="B5" s="471" t="s">
        <v>150</v>
      </c>
      <c r="C5" s="471"/>
      <c r="D5" s="471"/>
      <c r="E5" s="471"/>
      <c r="F5" s="471"/>
      <c r="G5" s="472"/>
      <c r="H5" s="14"/>
    </row>
    <row r="6" spans="1:18" s="15" customFormat="1" ht="24.95" customHeight="1" x14ac:dyDescent="0.2">
      <c r="A6" s="470"/>
      <c r="B6" s="474">
        <v>2014</v>
      </c>
      <c r="C6" s="465"/>
      <c r="D6" s="474">
        <v>2015</v>
      </c>
      <c r="E6" s="465">
        <v>2011</v>
      </c>
      <c r="F6" s="473" t="str">
        <f>"Variação % - "&amp;D6&amp;"/"&amp;B6</f>
        <v>Variação % - 2015/2014</v>
      </c>
      <c r="G6" s="474"/>
      <c r="H6" s="14"/>
    </row>
    <row r="7" spans="1:18" s="15" customFormat="1" ht="24.95" customHeight="1" x14ac:dyDescent="0.2">
      <c r="A7" s="470"/>
      <c r="B7" s="311" t="s">
        <v>3</v>
      </c>
      <c r="C7" s="311" t="s">
        <v>4</v>
      </c>
      <c r="D7" s="311" t="s">
        <v>3</v>
      </c>
      <c r="E7" s="311" t="s">
        <v>4</v>
      </c>
      <c r="F7" s="54" t="s">
        <v>3</v>
      </c>
      <c r="G7" s="55" t="s">
        <v>4</v>
      </c>
      <c r="H7" s="14"/>
    </row>
    <row r="8" spans="1:18" s="15" customFormat="1" ht="24.95" customHeight="1" x14ac:dyDescent="0.2">
      <c r="A8" s="187" t="s">
        <v>6</v>
      </c>
      <c r="B8" s="188">
        <v>6842.6327594300001</v>
      </c>
      <c r="C8" s="188">
        <v>25566.788923169999</v>
      </c>
      <c r="D8" s="188">
        <v>5844.2772089200007</v>
      </c>
      <c r="E8" s="188">
        <v>17357.136123049997</v>
      </c>
      <c r="F8" s="189">
        <f t="shared" ref="F8:F20" si="0">SUM(D8/B8-1)*100</f>
        <v>-14.590225511286448</v>
      </c>
      <c r="G8" s="189">
        <f t="shared" ref="G8:G20" si="1">SUM(E8/C8-1)*100</f>
        <v>-32.110613596375302</v>
      </c>
      <c r="I8" s="456"/>
    </row>
    <row r="9" spans="1:18" s="15" customFormat="1" ht="24.95" customHeight="1" x14ac:dyDescent="0.2">
      <c r="A9" s="185" t="s">
        <v>14</v>
      </c>
      <c r="B9" s="282">
        <v>599.76344356000004</v>
      </c>
      <c r="C9" s="282">
        <v>2102.4420235299999</v>
      </c>
      <c r="D9" s="283">
        <v>568.13136992</v>
      </c>
      <c r="E9" s="283">
        <v>2239.0340136499999</v>
      </c>
      <c r="F9" s="190">
        <f t="shared" si="0"/>
        <v>-5.2740916405712213</v>
      </c>
      <c r="G9" s="190">
        <f t="shared" si="1"/>
        <v>6.4968255291369292</v>
      </c>
      <c r="I9" s="456"/>
    </row>
    <row r="10" spans="1:18" s="15" customFormat="1" ht="24.95" customHeight="1" x14ac:dyDescent="0.2">
      <c r="A10" s="185" t="s">
        <v>15</v>
      </c>
      <c r="B10" s="282">
        <v>590.06374789999995</v>
      </c>
      <c r="C10" s="282">
        <v>1911.5785165399998</v>
      </c>
      <c r="D10" s="283">
        <v>520.98924381000006</v>
      </c>
      <c r="E10" s="283">
        <v>1489.6676597500002</v>
      </c>
      <c r="F10" s="190">
        <f t="shared" si="0"/>
        <v>-11.70627823448428</v>
      </c>
      <c r="G10" s="190">
        <f t="shared" si="1"/>
        <v>-22.071332835109892</v>
      </c>
      <c r="I10" s="456"/>
    </row>
    <row r="11" spans="1:18" s="15" customFormat="1" ht="24.95" customHeight="1" x14ac:dyDescent="0.2">
      <c r="A11" s="185" t="s">
        <v>16</v>
      </c>
      <c r="B11" s="282">
        <v>532.58449514000006</v>
      </c>
      <c r="C11" s="282">
        <v>1833.1865931700002</v>
      </c>
      <c r="D11" s="283">
        <v>548.23901868999997</v>
      </c>
      <c r="E11" s="283">
        <v>1503.7294654300001</v>
      </c>
      <c r="F11" s="190">
        <f t="shared" si="0"/>
        <v>2.9393502238334701</v>
      </c>
      <c r="G11" s="190">
        <f t="shared" si="1"/>
        <v>-17.971827252472593</v>
      </c>
      <c r="I11" s="456"/>
    </row>
    <row r="12" spans="1:18" s="15" customFormat="1" ht="24.95" customHeight="1" x14ac:dyDescent="0.2">
      <c r="A12" s="185" t="s">
        <v>17</v>
      </c>
      <c r="B12" s="282">
        <v>544.10630859000003</v>
      </c>
      <c r="C12" s="282">
        <v>2340.0375393099998</v>
      </c>
      <c r="D12" s="283">
        <v>444.01167126000001</v>
      </c>
      <c r="E12" s="283">
        <v>1643.9575606400001</v>
      </c>
      <c r="F12" s="190">
        <f t="shared" si="0"/>
        <v>-18.396154528953325</v>
      </c>
      <c r="G12" s="190">
        <f t="shared" si="1"/>
        <v>-29.74653042853538</v>
      </c>
      <c r="I12" s="456"/>
    </row>
    <row r="13" spans="1:18" s="15" customFormat="1" ht="24.95" customHeight="1" x14ac:dyDescent="0.2">
      <c r="A13" s="185" t="s">
        <v>18</v>
      </c>
      <c r="B13" s="282">
        <v>524.73427289999995</v>
      </c>
      <c r="C13" s="282">
        <v>2258.9145089099998</v>
      </c>
      <c r="D13" s="283">
        <v>416.78360629999997</v>
      </c>
      <c r="E13" s="283">
        <v>1414.46819209</v>
      </c>
      <c r="F13" s="190">
        <f t="shared" si="0"/>
        <v>-20.572444411415912</v>
      </c>
      <c r="G13" s="190">
        <f t="shared" si="1"/>
        <v>-37.382836468099569</v>
      </c>
      <c r="I13" s="456"/>
    </row>
    <row r="14" spans="1:18" s="15" customFormat="1" ht="24.95" customHeight="1" x14ac:dyDescent="0.2">
      <c r="A14" s="185" t="s">
        <v>19</v>
      </c>
      <c r="B14" s="282">
        <v>792.8260103099999</v>
      </c>
      <c r="C14" s="282">
        <v>1996.7520087999999</v>
      </c>
      <c r="D14" s="283">
        <v>445.38721913000006</v>
      </c>
      <c r="E14" s="283">
        <v>1648.7695265799998</v>
      </c>
      <c r="F14" s="190">
        <f t="shared" si="0"/>
        <v>-43.822829556783724</v>
      </c>
      <c r="G14" s="190">
        <f t="shared" si="1"/>
        <v>-17.427426174426596</v>
      </c>
      <c r="I14" s="456"/>
    </row>
    <row r="15" spans="1:18" s="15" customFormat="1" ht="24.95" customHeight="1" x14ac:dyDescent="0.2">
      <c r="A15" s="185" t="s">
        <v>20</v>
      </c>
      <c r="B15" s="282">
        <v>785.19325736999997</v>
      </c>
      <c r="C15" s="282">
        <v>2408.4363029000001</v>
      </c>
      <c r="D15" s="283">
        <v>468.12830405000005</v>
      </c>
      <c r="E15" s="283">
        <v>1676.90627516</v>
      </c>
      <c r="F15" s="190">
        <f t="shared" si="0"/>
        <v>-40.380498729956884</v>
      </c>
      <c r="G15" s="190">
        <f t="shared" si="1"/>
        <v>-30.373650607207846</v>
      </c>
      <c r="I15" s="456"/>
    </row>
    <row r="16" spans="1:18" s="15" customFormat="1" ht="24.95" customHeight="1" x14ac:dyDescent="0.2">
      <c r="A16" s="185" t="s">
        <v>21</v>
      </c>
      <c r="B16" s="282">
        <v>493.43594669000004</v>
      </c>
      <c r="C16" s="282">
        <v>2350.1247634299998</v>
      </c>
      <c r="D16" s="283">
        <v>435.57726938999997</v>
      </c>
      <c r="E16" s="283">
        <v>1262.6940961500002</v>
      </c>
      <c r="F16" s="190">
        <f t="shared" si="0"/>
        <v>-11.725671323323683</v>
      </c>
      <c r="G16" s="190">
        <f t="shared" si="1"/>
        <v>-46.271188840753197</v>
      </c>
      <c r="I16" s="456"/>
    </row>
    <row r="17" spans="1:9" s="15" customFormat="1" ht="24.95" customHeight="1" x14ac:dyDescent="0.2">
      <c r="A17" s="185" t="s">
        <v>22</v>
      </c>
      <c r="B17" s="282">
        <v>486.22071989</v>
      </c>
      <c r="C17" s="282">
        <v>2377.1813036700005</v>
      </c>
      <c r="D17" s="283">
        <v>485.58490203000002</v>
      </c>
      <c r="E17" s="283">
        <v>1259.82456361</v>
      </c>
      <c r="F17" s="190">
        <f t="shared" si="0"/>
        <v>-0.13076733137654672</v>
      </c>
      <c r="G17" s="190">
        <f t="shared" si="1"/>
        <v>-47.00342958002296</v>
      </c>
      <c r="I17" s="456"/>
    </row>
    <row r="18" spans="1:9" s="15" customFormat="1" ht="24.95" customHeight="1" x14ac:dyDescent="0.2">
      <c r="A18" s="185" t="s">
        <v>23</v>
      </c>
      <c r="B18" s="282">
        <v>482.56943726999998</v>
      </c>
      <c r="C18" s="282">
        <v>2116.8320740599997</v>
      </c>
      <c r="D18" s="283">
        <v>453.02062024000003</v>
      </c>
      <c r="E18" s="283">
        <v>1001.7261634299999</v>
      </c>
      <c r="F18" s="190">
        <f t="shared" si="0"/>
        <v>-6.1232259542096212</v>
      </c>
      <c r="G18" s="190">
        <f t="shared" si="1"/>
        <v>-52.678052467868696</v>
      </c>
      <c r="I18" s="456"/>
    </row>
    <row r="19" spans="1:9" s="15" customFormat="1" ht="24.95" customHeight="1" x14ac:dyDescent="0.2">
      <c r="A19" s="185" t="s">
        <v>24</v>
      </c>
      <c r="B19" s="282">
        <v>472.74460683000001</v>
      </c>
      <c r="C19" s="282">
        <v>1715.3389883</v>
      </c>
      <c r="D19" s="283">
        <v>466.42398409999998</v>
      </c>
      <c r="E19" s="283">
        <v>971.35860656</v>
      </c>
      <c r="F19" s="190">
        <f t="shared" si="0"/>
        <v>-1.3370057825478177</v>
      </c>
      <c r="G19" s="190">
        <f t="shared" si="1"/>
        <v>-43.372207290485917</v>
      </c>
      <c r="I19" s="456"/>
    </row>
    <row r="20" spans="1:9" s="15" customFormat="1" ht="24.95" customHeight="1" thickBot="1" x14ac:dyDescent="0.25">
      <c r="A20" s="186" t="s">
        <v>25</v>
      </c>
      <c r="B20" s="284">
        <v>538.39051298000004</v>
      </c>
      <c r="C20" s="284">
        <v>2155.9643005500002</v>
      </c>
      <c r="D20" s="285">
        <v>592</v>
      </c>
      <c r="E20" s="285">
        <v>1245</v>
      </c>
      <c r="F20" s="191">
        <f t="shared" si="0"/>
        <v>9.9573610098124821</v>
      </c>
      <c r="G20" s="191">
        <f t="shared" si="1"/>
        <v>-42.25321821505149</v>
      </c>
      <c r="I20" s="456"/>
    </row>
    <row r="21" spans="1:9" s="135" customFormat="1" ht="15" customHeight="1" x14ac:dyDescent="0.2">
      <c r="A21" s="133" t="s">
        <v>196</v>
      </c>
      <c r="B21" s="133"/>
      <c r="C21" s="133"/>
      <c r="D21" s="133"/>
      <c r="E21" s="133"/>
      <c r="F21" s="133"/>
      <c r="G21" s="134"/>
      <c r="I21" s="456"/>
    </row>
    <row r="22" spans="1:9" s="135" customFormat="1" ht="15" customHeight="1" x14ac:dyDescent="0.2">
      <c r="A22" s="320" t="s">
        <v>271</v>
      </c>
      <c r="B22" s="320"/>
      <c r="C22" s="320"/>
      <c r="D22" s="320"/>
      <c r="E22" s="320"/>
      <c r="F22" s="320"/>
      <c r="G22" s="134"/>
    </row>
    <row r="23" spans="1:9" s="135" customFormat="1" ht="15" customHeight="1" x14ac:dyDescent="0.2">
      <c r="A23" s="133"/>
      <c r="B23" s="133"/>
      <c r="C23" s="5"/>
      <c r="D23" s="136"/>
      <c r="E23" s="136"/>
      <c r="F23" s="133"/>
      <c r="G23" s="134"/>
    </row>
  </sheetData>
  <mergeCells count="8">
    <mergeCell ref="A5:A7"/>
    <mergeCell ref="F6:G6"/>
    <mergeCell ref="J2:K2"/>
    <mergeCell ref="O2:P2"/>
    <mergeCell ref="B6:C6"/>
    <mergeCell ref="D6:E6"/>
    <mergeCell ref="B5:G5"/>
    <mergeCell ref="F1:G1"/>
  </mergeCells>
  <phoneticPr fontId="0" type="noConversion"/>
  <hyperlinks>
    <hyperlink ref="F1" location="Sumário!A1" display="Sumário"/>
    <hyperlink ref="F1:G1" location="Sumário!C23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rgb="FF00B050"/>
  </sheetPr>
  <dimension ref="A1:S7"/>
  <sheetViews>
    <sheetView showGridLines="0" zoomScaleNormal="100" zoomScaleSheetLayoutView="70" workbookViewId="0"/>
  </sheetViews>
  <sheetFormatPr defaultRowHeight="40.5" customHeight="1" x14ac:dyDescent="0.2"/>
  <cols>
    <col min="1" max="18" width="9.28515625" style="545" customWidth="1"/>
    <col min="19" max="19" width="9.28515625" style="547" customWidth="1"/>
    <col min="20" max="16384" width="9.140625" style="545"/>
  </cols>
  <sheetData>
    <row r="1" spans="1:19" ht="20.100000000000001" customHeight="1" x14ac:dyDescent="0.2">
      <c r="Q1" s="546" t="s">
        <v>206</v>
      </c>
      <c r="R1" s="546"/>
    </row>
    <row r="7" spans="1:19" ht="40.5" customHeight="1" x14ac:dyDescent="0.6">
      <c r="A7" s="559" t="s">
        <v>142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45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B25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>
    <tabColor rgb="FF00B050"/>
  </sheetPr>
  <dimension ref="A1:Y48"/>
  <sheetViews>
    <sheetView showGridLines="0" zoomScaleNormal="100" zoomScaleSheetLayoutView="85" zoomScalePageLayoutView="40" workbookViewId="0">
      <selection activeCell="T1" sqref="T1"/>
    </sheetView>
  </sheetViews>
  <sheetFormatPr defaultRowHeight="33" customHeight="1" x14ac:dyDescent="0.2"/>
  <cols>
    <col min="1" max="1" width="5" style="23" customWidth="1"/>
    <col min="2" max="2" width="9.28515625" style="28" customWidth="1"/>
    <col min="3" max="14" width="9.28515625" style="16" customWidth="1"/>
    <col min="15" max="17" width="7" style="16" customWidth="1"/>
    <col min="18" max="18" width="7" style="28" customWidth="1"/>
    <col min="19" max="20" width="7" style="16" customWidth="1"/>
    <col min="21" max="21" width="7" style="29" customWidth="1"/>
    <col min="22" max="23" width="9.140625" style="28"/>
    <col min="24" max="24" width="9.140625" style="16"/>
    <col min="25" max="25" width="9.140625" style="28"/>
    <col min="26" max="16384" width="9.140625" style="16"/>
  </cols>
  <sheetData>
    <row r="1" spans="1:25" ht="50.25" customHeight="1" x14ac:dyDescent="0.2">
      <c r="A1" s="462" t="s">
        <v>299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  <c r="T1" s="24"/>
      <c r="U1" s="24"/>
      <c r="V1" s="16"/>
      <c r="W1" s="16"/>
      <c r="X1" s="24"/>
      <c r="Y1" s="16"/>
    </row>
    <row r="2" spans="1:25" ht="50.25" customHeight="1" x14ac:dyDescent="0.2">
      <c r="A2" s="463" t="s">
        <v>214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17"/>
      <c r="U2" s="17"/>
      <c r="V2" s="16"/>
      <c r="W2" s="16"/>
      <c r="X2" s="17"/>
      <c r="Y2" s="16"/>
    </row>
    <row r="3" spans="1:25" s="34" customFormat="1" ht="45" customHeight="1" x14ac:dyDescent="0.2">
      <c r="A3" s="33" t="s">
        <v>204</v>
      </c>
      <c r="U3" s="36"/>
    </row>
    <row r="4" spans="1:25" s="18" customFormat="1" ht="20.100000000000001" customHeight="1" x14ac:dyDescent="0.2">
      <c r="B4" s="542" t="s">
        <v>283</v>
      </c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U4" s="26"/>
    </row>
    <row r="5" spans="1:25" s="18" customFormat="1" ht="20.100000000000001" customHeight="1" x14ac:dyDescent="0.2">
      <c r="C5" s="461" t="str">
        <f>'1.1_Chegadas Região '!A4</f>
        <v>1.1 - Chegadas de turistas internacionais no mundo por regiões e sub-regiões - 2010-2015</v>
      </c>
      <c r="D5" s="461"/>
      <c r="E5" s="461"/>
      <c r="F5" s="461"/>
      <c r="G5" s="461"/>
      <c r="H5" s="461"/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61"/>
      <c r="T5" s="461"/>
      <c r="U5" s="461"/>
      <c r="X5" s="25"/>
    </row>
    <row r="6" spans="1:25" s="18" customFormat="1" ht="20.100000000000001" customHeight="1" x14ac:dyDescent="0.2">
      <c r="C6" s="461" t="str">
        <f>'1.2_Cheg Mundo America Brasil'!A4</f>
        <v>1.2 - Chegadas de turistas internacionais: Mundo, América do Sul e Brasil - 2000-2015</v>
      </c>
      <c r="D6" s="461"/>
      <c r="E6" s="461"/>
      <c r="F6" s="461"/>
      <c r="G6" s="461"/>
      <c r="H6" s="461"/>
      <c r="I6" s="461"/>
      <c r="J6" s="461"/>
      <c r="K6" s="461"/>
      <c r="L6" s="461"/>
      <c r="M6" s="461"/>
      <c r="N6" s="461"/>
      <c r="O6" s="461"/>
      <c r="P6" s="461"/>
      <c r="Q6" s="461"/>
      <c r="R6" s="461"/>
      <c r="S6" s="461"/>
      <c r="T6" s="461"/>
      <c r="U6" s="461"/>
      <c r="X6" s="25"/>
    </row>
    <row r="7" spans="1:25" s="18" customFormat="1" ht="20.100000000000001" customHeight="1" x14ac:dyDescent="0.2">
      <c r="C7" s="461" t="str">
        <f>'1.3_Participação turistas'!A4</f>
        <v>1.3 - Comparativo de chegadas de turistas internacionais: Mundo, América do Sul e Brasil - 2000-2015</v>
      </c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X7" s="25"/>
    </row>
    <row r="8" spans="1:25" s="18" customFormat="1" ht="20.100000000000001" customHeight="1" x14ac:dyDescent="0.2">
      <c r="C8" s="461" t="str">
        <f>'1.4_Rank paises'!A4</f>
        <v>1.4 - Principais países receptores de turistas internacionais - 2010-2015</v>
      </c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X8" s="25"/>
    </row>
    <row r="9" spans="1:25" s="4" customFormat="1" ht="9.9499999999999993" customHeight="1" x14ac:dyDescent="0.2">
      <c r="B9" s="19"/>
      <c r="U9" s="27"/>
    </row>
    <row r="10" spans="1:25" s="18" customFormat="1" ht="20.100000000000001" customHeight="1" x14ac:dyDescent="0.2">
      <c r="B10" s="542" t="s">
        <v>284</v>
      </c>
      <c r="C10" s="542"/>
      <c r="D10" s="542"/>
      <c r="E10" s="542"/>
      <c r="F10" s="542"/>
      <c r="G10" s="542"/>
      <c r="H10" s="542"/>
      <c r="I10" s="542"/>
      <c r="J10" s="542"/>
      <c r="K10" s="542"/>
      <c r="L10" s="542"/>
      <c r="M10" s="542"/>
      <c r="N10" s="542"/>
      <c r="O10" s="542"/>
      <c r="P10" s="542"/>
      <c r="Q10" s="542"/>
      <c r="R10" s="542"/>
      <c r="S10" s="542"/>
      <c r="U10" s="26"/>
    </row>
    <row r="11" spans="1:25" s="18" customFormat="1" ht="20.100000000000001" customHeight="1" x14ac:dyDescent="0.2">
      <c r="C11" s="461" t="str">
        <f>'2.1_Receita Região'!A4</f>
        <v>2.1 - Receita cambial turística no mundo por regiões e sub-regiões - 2011-2015</v>
      </c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1"/>
      <c r="P11" s="461"/>
      <c r="Q11" s="461"/>
      <c r="R11" s="461"/>
      <c r="S11" s="461"/>
      <c r="T11" s="461"/>
      <c r="U11" s="461"/>
      <c r="X11" s="25"/>
    </row>
    <row r="12" spans="1:25" s="18" customFormat="1" ht="20.100000000000001" customHeight="1" x14ac:dyDescent="0.2">
      <c r="C12" s="461" t="str">
        <f>'2.2_receita mundo'!A4</f>
        <v>2.2 - Receita cambial turística: Mundo, América do Sul e Brasil - 2000-2015</v>
      </c>
      <c r="D12" s="461"/>
      <c r="E12" s="461"/>
      <c r="F12" s="461"/>
      <c r="G12" s="461"/>
      <c r="H12" s="461"/>
      <c r="I12" s="461"/>
      <c r="J12" s="461"/>
      <c r="K12" s="461"/>
      <c r="L12" s="461"/>
      <c r="M12" s="461"/>
      <c r="N12" s="461"/>
      <c r="O12" s="461"/>
      <c r="P12" s="461"/>
      <c r="Q12" s="461"/>
      <c r="R12" s="461"/>
      <c r="S12" s="461"/>
      <c r="T12" s="461"/>
      <c r="U12" s="461"/>
      <c r="X12" s="25"/>
    </row>
    <row r="13" spans="1:25" s="18" customFormat="1" ht="20.100000000000001" customHeight="1" x14ac:dyDescent="0.2">
      <c r="C13" s="461" t="str">
        <f>'2.3_participação receita'!A4</f>
        <v>2.3 - Comparativo da receita cambial turística: Mundo, América do Sul e Brasil - 2000-2015</v>
      </c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X13" s="25"/>
    </row>
    <row r="14" spans="1:25" s="18" customFormat="1" ht="20.100000000000001" customHeight="1" x14ac:dyDescent="0.2">
      <c r="C14" s="461" t="str">
        <f>'2.4_Ranking receita'!A4</f>
        <v>2.4 - Receita cambial turística dos principais países receptores de turistas - 2011-2015</v>
      </c>
      <c r="D14" s="461"/>
      <c r="E14" s="461"/>
      <c r="F14" s="461"/>
      <c r="G14" s="461"/>
      <c r="H14" s="461"/>
      <c r="I14" s="461"/>
      <c r="J14" s="461"/>
      <c r="K14" s="461"/>
      <c r="L14" s="461"/>
      <c r="M14" s="461"/>
      <c r="N14" s="461"/>
      <c r="O14" s="461"/>
      <c r="P14" s="461"/>
      <c r="Q14" s="461"/>
      <c r="R14" s="461"/>
      <c r="S14" s="461"/>
      <c r="T14" s="461"/>
      <c r="U14" s="461"/>
      <c r="X14" s="25"/>
    </row>
    <row r="15" spans="1:25" s="22" customFormat="1" ht="9.9499999999999993" customHeight="1" x14ac:dyDescent="0.25">
      <c r="A15" s="20"/>
      <c r="B15" s="21"/>
      <c r="C15" s="338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</row>
    <row r="16" spans="1:25" s="34" customFormat="1" ht="45" customHeight="1" x14ac:dyDescent="0.2">
      <c r="A16" s="33" t="s">
        <v>205</v>
      </c>
      <c r="U16" s="35"/>
    </row>
    <row r="17" spans="2:24" s="18" customFormat="1" ht="20.100000000000001" customHeight="1" x14ac:dyDescent="0.2">
      <c r="B17" s="542" t="s">
        <v>152</v>
      </c>
      <c r="C17" s="542"/>
      <c r="D17" s="542"/>
      <c r="E17" s="542"/>
      <c r="F17" s="542"/>
      <c r="G17" s="542"/>
      <c r="H17" s="542"/>
      <c r="I17" s="542"/>
      <c r="J17" s="542"/>
      <c r="K17" s="542"/>
      <c r="L17" s="542"/>
      <c r="M17" s="542"/>
      <c r="N17" s="542"/>
      <c r="O17" s="542"/>
      <c r="P17" s="542"/>
      <c r="Q17" s="542"/>
      <c r="R17" s="542"/>
      <c r="S17" s="542"/>
      <c r="U17" s="26"/>
    </row>
    <row r="18" spans="2:24" s="18" customFormat="1" ht="20.100000000000001" customHeight="1" x14ac:dyDescent="0.2">
      <c r="C18" s="461" t="str">
        <f>'1.1 Chegadas de Brasil'!A4</f>
        <v>1.1 - Chegadas de turistas ao Brasil, por vias de acesso, segundo Continentes e países de residência permanente - 2014-2015</v>
      </c>
      <c r="D18" s="461"/>
      <c r="E18" s="461"/>
      <c r="F18" s="461"/>
      <c r="G18" s="461"/>
      <c r="H18" s="461"/>
      <c r="I18" s="461"/>
      <c r="J18" s="461"/>
      <c r="K18" s="461"/>
      <c r="L18" s="461"/>
      <c r="M18" s="461"/>
      <c r="N18" s="461"/>
      <c r="O18" s="461"/>
      <c r="P18" s="461"/>
      <c r="Q18" s="461"/>
      <c r="R18" s="461"/>
      <c r="S18" s="461"/>
      <c r="T18" s="461"/>
      <c r="U18" s="461"/>
      <c r="X18" s="25"/>
    </row>
    <row r="19" spans="2:24" s="18" customFormat="1" ht="20.100000000000001" customHeight="1" x14ac:dyDescent="0.2">
      <c r="C19" s="461" t="str">
        <f>'1.2 Cheg. Princ Emissores'!A4</f>
        <v>1.2 - Chegadas de turistas ao Brasil, segundo principais países emissores - 2011-2015</v>
      </c>
      <c r="D19" s="461"/>
      <c r="E19" s="461"/>
      <c r="F19" s="461"/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61"/>
      <c r="R19" s="461"/>
      <c r="S19" s="461"/>
      <c r="T19" s="461"/>
      <c r="U19" s="461"/>
      <c r="X19" s="25"/>
    </row>
    <row r="20" spans="2:24" s="18" customFormat="1" ht="20.100000000000001" customHeight="1" x14ac:dyDescent="0.2">
      <c r="C20" s="461" t="str">
        <f>'1.3 Cheg. Brasil Ano '!A4</f>
        <v>1.3 - Chegadas de turistas ao Brasil, segundo os anos - 1970-2015</v>
      </c>
      <c r="D20" s="461"/>
      <c r="E20" s="461"/>
      <c r="F20" s="461"/>
      <c r="G20" s="461"/>
      <c r="H20" s="461"/>
      <c r="I20" s="461"/>
      <c r="J20" s="461"/>
      <c r="K20" s="461"/>
      <c r="L20" s="461"/>
      <c r="M20" s="461"/>
      <c r="N20" s="461"/>
      <c r="O20" s="461"/>
      <c r="P20" s="461"/>
      <c r="Q20" s="461"/>
      <c r="R20" s="461"/>
      <c r="S20" s="461"/>
      <c r="T20" s="461"/>
      <c r="U20" s="461"/>
      <c r="X20" s="25"/>
    </row>
    <row r="21" spans="2:24" s="4" customFormat="1" ht="9.9499999999999993" customHeight="1" x14ac:dyDescent="0.2">
      <c r="B21" s="19"/>
      <c r="C21" s="5"/>
      <c r="R21" s="5"/>
      <c r="U21" s="27"/>
    </row>
    <row r="22" spans="2:24" s="18" customFormat="1" ht="20.100000000000001" customHeight="1" x14ac:dyDescent="0.2">
      <c r="B22" s="542" t="s">
        <v>162</v>
      </c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2"/>
      <c r="O22" s="542"/>
      <c r="P22" s="542"/>
      <c r="Q22" s="542"/>
      <c r="R22" s="542"/>
      <c r="S22" s="542"/>
      <c r="U22" s="26"/>
    </row>
    <row r="23" spans="2:24" s="18" customFormat="1" ht="20.100000000000001" customHeight="1" x14ac:dyDescent="0.2">
      <c r="C23" s="461" t="str">
        <f>'2.1 Variação da receita e desp'!A4</f>
        <v>2.1 - Variação da receita e despesa cambial turística, segundo os meses - 2014-2015</v>
      </c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X23" s="25"/>
    </row>
    <row r="24" spans="2:24" s="4" customFormat="1" ht="9.9499999999999993" customHeight="1" x14ac:dyDescent="0.2">
      <c r="B24" s="19"/>
      <c r="C24" s="5"/>
      <c r="R24" s="5"/>
      <c r="U24" s="27"/>
    </row>
    <row r="25" spans="2:24" s="18" customFormat="1" ht="20.100000000000001" customHeight="1" x14ac:dyDescent="0.2">
      <c r="B25" s="542" t="s">
        <v>142</v>
      </c>
      <c r="C25" s="542"/>
      <c r="D25" s="542"/>
      <c r="E25" s="542"/>
      <c r="F25" s="542"/>
      <c r="G25" s="542"/>
      <c r="H25" s="542"/>
      <c r="I25" s="542"/>
      <c r="J25" s="542"/>
      <c r="K25" s="542"/>
      <c r="L25" s="542"/>
      <c r="M25" s="542"/>
      <c r="N25" s="542"/>
      <c r="O25" s="542"/>
      <c r="P25" s="542"/>
      <c r="Q25" s="542"/>
      <c r="R25" s="542"/>
      <c r="S25" s="542"/>
      <c r="U25" s="26"/>
    </row>
    <row r="26" spans="2:24" s="18" customFormat="1" ht="20.100000000000001" customHeight="1" x14ac:dyDescent="0.2">
      <c r="C26" s="461" t="str">
        <f>'3.1_desemb internacionais'!A4</f>
        <v>3.1 - Desembarques de passageiros em voos internacionais - variação anual - 2000-2015</v>
      </c>
      <c r="D26" s="461"/>
      <c r="E26" s="461"/>
      <c r="F26" s="461"/>
      <c r="G26" s="461"/>
      <c r="H26" s="461"/>
      <c r="I26" s="461"/>
      <c r="J26" s="461"/>
      <c r="K26" s="461"/>
      <c r="L26" s="461"/>
      <c r="M26" s="461"/>
      <c r="N26" s="461"/>
      <c r="O26" s="461"/>
      <c r="P26" s="461"/>
      <c r="Q26" s="461"/>
      <c r="R26" s="461"/>
      <c r="S26" s="461"/>
      <c r="T26" s="461"/>
      <c r="U26" s="461"/>
      <c r="X26" s="25"/>
    </row>
    <row r="27" spans="2:24" s="18" customFormat="1" ht="20.100000000000001" customHeight="1" x14ac:dyDescent="0.2">
      <c r="C27" s="461" t="str">
        <f>'3.2_desemb internac_mensal'!A4</f>
        <v>3.2 - Desembarques de passageiros em voos internacionais, segundo os meses - 2014-2015</v>
      </c>
      <c r="D27" s="461"/>
      <c r="E27" s="461"/>
      <c r="F27" s="461"/>
      <c r="G27" s="461"/>
      <c r="H27" s="461"/>
      <c r="I27" s="461"/>
      <c r="J27" s="461"/>
      <c r="K27" s="461"/>
      <c r="L27" s="461"/>
      <c r="M27" s="461"/>
      <c r="N27" s="461"/>
      <c r="O27" s="461"/>
      <c r="P27" s="461"/>
      <c r="Q27" s="461"/>
      <c r="R27" s="461"/>
      <c r="S27" s="461"/>
      <c r="T27" s="461"/>
      <c r="U27" s="461"/>
      <c r="X27" s="25"/>
    </row>
    <row r="28" spans="2:24" s="18" customFormat="1" ht="20.100000000000001" customHeight="1" x14ac:dyDescent="0.2">
      <c r="C28" s="461" t="str">
        <f>'3.3_desemb nacionais'!A4</f>
        <v>3.3 - Desembarques de passageiros em voos nacionais - variação anual - 2000-2015</v>
      </c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X28" s="25"/>
    </row>
    <row r="29" spans="2:24" s="18" customFormat="1" ht="20.100000000000001" customHeight="1" x14ac:dyDescent="0.2">
      <c r="C29" s="461" t="str">
        <f>'3.4_desemb nacionais_mensal'!A4</f>
        <v>3.4 - Desembarques de passageiros em voos nacionais, segundo os meses - 2014-2015</v>
      </c>
      <c r="D29" s="461"/>
      <c r="E29" s="461"/>
      <c r="F29" s="461"/>
      <c r="G29" s="461"/>
      <c r="H29" s="461"/>
      <c r="I29" s="461"/>
      <c r="J29" s="461"/>
      <c r="K29" s="461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X29" s="25"/>
    </row>
    <row r="30" spans="2:24" s="4" customFormat="1" ht="9.9499999999999993" customHeight="1" x14ac:dyDescent="0.2">
      <c r="B30" s="19"/>
      <c r="C30" s="5"/>
      <c r="R30" s="5"/>
      <c r="U30" s="27"/>
    </row>
    <row r="31" spans="2:24" s="18" customFormat="1" ht="20.100000000000001" customHeight="1" x14ac:dyDescent="0.2">
      <c r="B31" s="542" t="s">
        <v>188</v>
      </c>
      <c r="C31" s="542"/>
      <c r="D31" s="542"/>
      <c r="E31" s="542"/>
      <c r="F31" s="542"/>
      <c r="G31" s="542"/>
      <c r="H31" s="542"/>
      <c r="I31" s="542"/>
      <c r="J31" s="542"/>
      <c r="K31" s="542"/>
      <c r="L31" s="542"/>
      <c r="M31" s="542"/>
      <c r="N31" s="542"/>
      <c r="O31" s="542"/>
      <c r="P31" s="542"/>
      <c r="Q31" s="542"/>
      <c r="R31" s="542"/>
      <c r="S31" s="542"/>
      <c r="U31" s="26"/>
    </row>
    <row r="32" spans="2:24" s="18" customFormat="1" ht="20.100000000000001" customHeight="1" x14ac:dyDescent="0.2">
      <c r="C32" s="461" t="str">
        <f>'4.1 Agências'!A4</f>
        <v>4.1 - Agências de turismo cadastradas no Ministério do Turismo, segundo Grandes Regiões e Unidades da Federação - 2014-2015</v>
      </c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</row>
    <row r="33" spans="2:24" s="18" customFormat="1" ht="20.100000000000001" customHeight="1" x14ac:dyDescent="0.2">
      <c r="C33" s="461" t="str">
        <f>'4.2 Oferta hoteleira'!A4</f>
        <v>4.2 - Oferta hoteleira, cadastrada no Ministério do Turismo, segundo Grandes Regiões e Unidades da Federação - 2014-2015</v>
      </c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</row>
    <row r="34" spans="2:24" s="18" customFormat="1" ht="20.100000000000001" customHeight="1" x14ac:dyDescent="0.2">
      <c r="C34" s="461" t="str">
        <f>'4.3 Acampamentos turístico'!A4</f>
        <v>4.3 - Acampamentos turísticos cadastrados no Ministério do Turismo, segundo Grandes Regiões e Unidades da Federação - 2014-2015</v>
      </c>
      <c r="D34" s="461"/>
      <c r="E34" s="461"/>
      <c r="F34" s="461"/>
      <c r="G34" s="461"/>
      <c r="H34" s="461"/>
      <c r="I34" s="461"/>
      <c r="J34" s="461"/>
      <c r="K34" s="461"/>
      <c r="L34" s="461"/>
      <c r="M34" s="461"/>
      <c r="N34" s="461"/>
      <c r="O34" s="461"/>
      <c r="P34" s="461"/>
      <c r="Q34" s="461"/>
      <c r="R34" s="461"/>
      <c r="S34" s="461"/>
      <c r="T34" s="461"/>
      <c r="U34" s="461"/>
    </row>
    <row r="35" spans="2:24" s="18" customFormat="1" ht="20.100000000000001" customHeight="1" x14ac:dyDescent="0.2">
      <c r="C35" s="461" t="str">
        <f>'4.4.Restaur bares e similares'!A4</f>
        <v>4.4 - Restaurantes, bares e similares cadastrados no Ministério do Turismo, segundo Grandes Regiões e Unidades da Federação - 2014-2015</v>
      </c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61"/>
      <c r="Q35" s="461"/>
      <c r="R35" s="461"/>
      <c r="S35" s="461"/>
      <c r="T35" s="461"/>
      <c r="U35" s="461"/>
    </row>
    <row r="36" spans="2:24" s="18" customFormat="1" ht="20.100000000000001" customHeight="1" x14ac:dyDescent="0.2">
      <c r="C36" s="461" t="str">
        <f>'4.5 Parq temáticos'!A4</f>
        <v>4.5 - Parques temáticos cadastrados no Ministério do Turismo, segundo Grandes Regiões e Unidades da Federação - 2014-2015</v>
      </c>
      <c r="D36" s="461"/>
      <c r="E36" s="461"/>
      <c r="F36" s="461"/>
      <c r="G36" s="461"/>
      <c r="H36" s="461"/>
      <c r="I36" s="461"/>
      <c r="J36" s="461"/>
      <c r="K36" s="461"/>
      <c r="L36" s="461"/>
      <c r="M36" s="461"/>
      <c r="N36" s="461"/>
      <c r="O36" s="461"/>
      <c r="P36" s="461"/>
      <c r="Q36" s="461"/>
      <c r="R36" s="461"/>
      <c r="S36" s="461"/>
      <c r="T36" s="461"/>
      <c r="U36" s="461"/>
    </row>
    <row r="37" spans="2:24" s="18" customFormat="1" ht="20.100000000000001" customHeight="1" x14ac:dyDescent="0.2">
      <c r="C37" s="461" t="str">
        <f>'4.6 Transport. Turísticas'!A4</f>
        <v>4.6 - Transportadoras turísticas cadastradas no Ministério do Turismo, segundo Grandes Regiões e Unidades da Federação - 2014-2015</v>
      </c>
      <c r="D37" s="461"/>
      <c r="E37" s="461"/>
      <c r="F37" s="461"/>
      <c r="G37" s="461"/>
      <c r="H37" s="461"/>
      <c r="I37" s="461"/>
      <c r="J37" s="461"/>
      <c r="K37" s="461"/>
      <c r="L37" s="461"/>
      <c r="M37" s="461"/>
      <c r="N37" s="461"/>
      <c r="O37" s="461"/>
      <c r="P37" s="461"/>
      <c r="Q37" s="461"/>
      <c r="R37" s="461"/>
      <c r="S37" s="461"/>
      <c r="T37" s="461"/>
      <c r="U37" s="461"/>
    </row>
    <row r="38" spans="2:24" s="18" customFormat="1" ht="20.100000000000001" customHeight="1" x14ac:dyDescent="0.2">
      <c r="C38" s="461" t="str">
        <f>'4.7 Locadora de veículos'!A4</f>
        <v>4.7 - Locadoras de veículos cadastradas no Ministério do Turismo, segundo Grandes Regiões e Unidades da Federação - 2014-2015</v>
      </c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</row>
    <row r="39" spans="2:24" s="18" customFormat="1" ht="20.100000000000001" customHeight="1" x14ac:dyDescent="0.2">
      <c r="C39" s="461" t="str">
        <f>'4.8 Organ. Eventos'!A4</f>
        <v>4.8 - Organizadoras de eventos (congressos, convenções e congêneres) cadastradas no Ministério do Turismo, segundo Grandes Regiões 
e Unidades da Federação - 2014-2015</v>
      </c>
      <c r="D39" s="461"/>
      <c r="E39" s="461"/>
      <c r="F39" s="461"/>
      <c r="G39" s="461"/>
      <c r="H39" s="461"/>
      <c r="I39" s="461"/>
      <c r="J39" s="461"/>
      <c r="K39" s="461"/>
      <c r="L39" s="461"/>
      <c r="M39" s="461"/>
      <c r="N39" s="461"/>
      <c r="O39" s="461"/>
      <c r="P39" s="461"/>
      <c r="Q39" s="461"/>
      <c r="R39" s="461"/>
      <c r="S39" s="461"/>
      <c r="T39" s="461"/>
      <c r="U39" s="461"/>
      <c r="V39" s="461"/>
      <c r="W39" s="461"/>
    </row>
    <row r="40" spans="2:24" s="18" customFormat="1" ht="20.100000000000001" customHeight="1" x14ac:dyDescent="0.2">
      <c r="C40" s="461" t="str">
        <f>'4.9 Prest. Serv. Infra eventos'!A4</f>
        <v>4.9 - Prestadoras de serviços de infraestrutura para eventos, cadastradas no Ministério do Turismo, segundo Grandes Regiões e Unidades 
da Federação - 2014-2015</v>
      </c>
      <c r="D40" s="461"/>
      <c r="E40" s="461"/>
      <c r="F40" s="461"/>
      <c r="G40" s="461"/>
      <c r="H40" s="461"/>
      <c r="I40" s="461"/>
      <c r="J40" s="461"/>
      <c r="K40" s="461"/>
      <c r="L40" s="461"/>
      <c r="M40" s="461"/>
      <c r="N40" s="461"/>
      <c r="O40" s="461"/>
      <c r="P40" s="461"/>
      <c r="Q40" s="461"/>
      <c r="R40" s="461"/>
      <c r="S40" s="461"/>
      <c r="T40" s="461"/>
      <c r="U40" s="461"/>
      <c r="V40" s="461"/>
      <c r="W40" s="461"/>
    </row>
    <row r="41" spans="2:24" s="4" customFormat="1" ht="9.9499999999999993" customHeight="1" x14ac:dyDescent="0.2">
      <c r="B41" s="19"/>
      <c r="C41" s="5"/>
      <c r="R41" s="5"/>
      <c r="U41" s="27"/>
    </row>
    <row r="42" spans="2:24" s="18" customFormat="1" ht="20.100000000000001" customHeight="1" x14ac:dyDescent="0.2">
      <c r="B42" s="542" t="s">
        <v>230</v>
      </c>
      <c r="C42" s="542"/>
      <c r="D42" s="542"/>
      <c r="E42" s="542"/>
      <c r="F42" s="542"/>
      <c r="G42" s="542"/>
      <c r="H42" s="542"/>
      <c r="I42" s="542"/>
      <c r="J42" s="542"/>
      <c r="K42" s="542"/>
      <c r="L42" s="542"/>
      <c r="M42" s="542"/>
      <c r="N42" s="542"/>
      <c r="O42" s="542"/>
      <c r="P42" s="542"/>
      <c r="Q42" s="542"/>
      <c r="R42" s="542"/>
      <c r="S42" s="542"/>
      <c r="U42" s="26"/>
    </row>
    <row r="43" spans="2:24" s="18" customFormat="1" ht="20.100000000000001" customHeight="1" x14ac:dyDescent="0.2">
      <c r="C43" s="461" t="str">
        <f>'5.1_Locad. automóveis'!A4</f>
        <v>5.1 - Indicadores de desempenho - ABLA - 2000-2015</v>
      </c>
      <c r="D43" s="461"/>
      <c r="E43" s="461"/>
      <c r="F43" s="461"/>
      <c r="G43" s="461"/>
      <c r="H43" s="461"/>
      <c r="I43" s="461"/>
      <c r="J43" s="461"/>
      <c r="K43" s="461"/>
      <c r="L43" s="461"/>
      <c r="M43" s="461"/>
      <c r="N43" s="461"/>
      <c r="O43" s="461"/>
      <c r="P43" s="461"/>
      <c r="Q43" s="461"/>
      <c r="R43" s="461"/>
      <c r="S43" s="461"/>
      <c r="T43" s="461"/>
      <c r="U43" s="461"/>
    </row>
    <row r="44" spans="2:24" s="4" customFormat="1" ht="9.9499999999999993" customHeight="1" x14ac:dyDescent="0.2">
      <c r="B44" s="19"/>
      <c r="C44" s="5"/>
      <c r="R44" s="5"/>
      <c r="U44" s="27"/>
    </row>
    <row r="45" spans="2:24" s="4" customFormat="1" ht="20.100000000000001" customHeight="1" x14ac:dyDescent="0.2">
      <c r="B45" s="542" t="s">
        <v>145</v>
      </c>
      <c r="C45" s="542"/>
      <c r="D45" s="542"/>
      <c r="E45" s="542"/>
      <c r="F45" s="542"/>
      <c r="G45" s="542"/>
      <c r="H45" s="542"/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2"/>
      <c r="U45" s="26"/>
    </row>
    <row r="46" spans="2:24" s="4" customFormat="1" ht="20.100000000000001" customHeight="1" x14ac:dyDescent="0.2">
      <c r="C46" s="461" t="str">
        <f>'6.1 - Conta Turismo'!A4</f>
        <v>6.1 - Conta turismo do Brasil - 2000-2015</v>
      </c>
      <c r="D46" s="461"/>
      <c r="E46" s="461"/>
      <c r="F46" s="461"/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61"/>
      <c r="R46" s="461"/>
      <c r="S46" s="461"/>
      <c r="T46" s="461"/>
      <c r="U46" s="461"/>
      <c r="V46" s="461"/>
      <c r="W46" s="461"/>
      <c r="X46" s="25"/>
    </row>
    <row r="47" spans="2:24" s="4" customFormat="1" ht="20.100000000000001" customHeight="1" x14ac:dyDescent="0.2">
      <c r="C47" s="461" t="str">
        <f>'6.2 - Desembolso IFF_ano'!A4</f>
        <v>6.2 - Desembolso de recursos realizados por instituições financeiras federais para o financiamento do turismo no Brasil, segundo os anos - 2003-2015</v>
      </c>
      <c r="D47" s="461"/>
      <c r="E47" s="461"/>
      <c r="F47" s="461"/>
      <c r="G47" s="461"/>
      <c r="H47" s="461"/>
      <c r="I47" s="461"/>
      <c r="J47" s="461"/>
      <c r="K47" s="461"/>
      <c r="L47" s="461"/>
      <c r="M47" s="461"/>
      <c r="N47" s="461"/>
      <c r="O47" s="461"/>
      <c r="P47" s="461"/>
      <c r="Q47" s="461"/>
      <c r="R47" s="461"/>
      <c r="S47" s="461"/>
      <c r="T47" s="461"/>
      <c r="U47" s="461"/>
      <c r="V47" s="461"/>
      <c r="W47" s="461"/>
      <c r="X47" s="25"/>
    </row>
    <row r="48" spans="2:24" s="4" customFormat="1" ht="20.100000000000001" customHeight="1" x14ac:dyDescent="0.2">
      <c r="C48" s="461" t="str">
        <f>'6.3 - Desembolso IFF_mes'!A4</f>
        <v>6.3 - Desembolso de recursos realizados por instituições financeiras federais para o financiamento do turismo no Brasil,
 segundo os meses - 2014-2015</v>
      </c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  <c r="O48" s="461"/>
      <c r="P48" s="461"/>
      <c r="Q48" s="461"/>
      <c r="R48" s="461"/>
      <c r="S48" s="461"/>
      <c r="T48" s="461"/>
      <c r="U48" s="461"/>
      <c r="V48" s="461"/>
      <c r="W48" s="461"/>
      <c r="X48" s="25"/>
    </row>
  </sheetData>
  <mergeCells count="39">
    <mergeCell ref="C46:W46"/>
    <mergeCell ref="C47:W47"/>
    <mergeCell ref="C48:W48"/>
    <mergeCell ref="B17:S17"/>
    <mergeCell ref="B22:S22"/>
    <mergeCell ref="B25:S25"/>
    <mergeCell ref="B31:S31"/>
    <mergeCell ref="B42:S42"/>
    <mergeCell ref="B45:S45"/>
    <mergeCell ref="C28:U28"/>
    <mergeCell ref="C29:U29"/>
    <mergeCell ref="C32:U32"/>
    <mergeCell ref="C33:U33"/>
    <mergeCell ref="B10:S10"/>
    <mergeCell ref="C11:U11"/>
    <mergeCell ref="C12:U12"/>
    <mergeCell ref="C13:U13"/>
    <mergeCell ref="C14:U14"/>
    <mergeCell ref="C18:U18"/>
    <mergeCell ref="C19:U19"/>
    <mergeCell ref="C20:U20"/>
    <mergeCell ref="C7:U7"/>
    <mergeCell ref="C8:U8"/>
    <mergeCell ref="C23:U23"/>
    <mergeCell ref="C26:U26"/>
    <mergeCell ref="C27:U27"/>
    <mergeCell ref="A1:S1"/>
    <mergeCell ref="A2:S2"/>
    <mergeCell ref="B4:S4"/>
    <mergeCell ref="C5:U5"/>
    <mergeCell ref="C6:U6"/>
    <mergeCell ref="C43:U43"/>
    <mergeCell ref="C34:U34"/>
    <mergeCell ref="C35:U35"/>
    <mergeCell ref="C36:U36"/>
    <mergeCell ref="C37:U37"/>
    <mergeCell ref="C38:U38"/>
    <mergeCell ref="C39:W39"/>
    <mergeCell ref="C40:W40"/>
  </mergeCells>
  <phoneticPr fontId="0" type="noConversion"/>
  <hyperlinks>
    <hyperlink ref="C18:S18" location="'1.1 Chegadas de Brasil'!A1" display="1.1 - Chegadas de turistas ao Brasil, por vias de acesso, segundo Continentes e países de residência permanente - 2009-2010"/>
    <hyperlink ref="C19:S19" location="'1.2 Cheg. Princ Emissores'!A1" display="1.2 - Chegadas de turistas ao Brasil, segundo principais países emissores - 2006-2010"/>
    <hyperlink ref="C20:S20" location="'1.3 Cheg. Brasil Ano '!A1" display="1.3 - Chegadas de turistas ao Brasil, segundo os anos - 1970-2010"/>
    <hyperlink ref="C23:S23" location="'2.1 Variação da receita e desp'!A1" display="2.1 - Variação da receita e despesa cambial turística, segundo os meses - 2009-2010"/>
    <hyperlink ref="C26:S26" location="'3.1_desemb internacionais'!A1" display="3.1 - Desembarque de passageiros em voos internacionais - variação anual - 2000-2010"/>
    <hyperlink ref="C27:S27" location="'3.2_desemb internac_mensal'!Area_de_impressao" display="3.2 - Desembarque de passageiros em voos internacionais, segundo os meses - 2009-2010"/>
    <hyperlink ref="C28:S28" location="'3.3_desemb nacionais'!A1" display="3.3 - Desembarque de passageiros em voos nacionais - variação anual - 2000-2010"/>
    <hyperlink ref="C29:S29" location="'3.4_desemb nacionais_mensal'!A1" display="3.4 - Desembarques de passageiros em voos nacionais, segundo os meses - 2009-2010"/>
    <hyperlink ref="C32:S32" location="'4.1 Agências'!A1" display="4.1 - Agências de turismo cadastradas no Ministério do Turismo, segundo Grandes Regiões e Unidades da Federação - 2009-2010"/>
    <hyperlink ref="C33:S33" location="'4.2 Oferta hoteleira'!A1" display="4.2 - Oferta hoteleira, cadastrada no Ministério do Turismo, segundo Grandes Regiões e Unidades da Federação - 2009-2010"/>
    <hyperlink ref="C34:S34" location="'4.3 Acampamentos turístico'!A1" display="4.3 - Acampamentos turísticos cadastrados no Ministério do Turismo, segundo Grandes Regiões e Unidades da Federação - 2009-2010"/>
    <hyperlink ref="C35:S35" location="'4.4.Restaur bares e similares'!A1" display="4.4 - Restaurantes, bares e similares cadastrados no Ministério do Turismo, segundo Grandes Regiões e Unidades da Federação - 2009-2010"/>
    <hyperlink ref="C36:S36" location="'4.5 Parq temáticos'!A1" display="4.5 - Parques temáticos cadastrados no Ministério do Turismo, segundo Grandes Regiões e Unidades da Federação - 2009-2010"/>
    <hyperlink ref="C37:S37" location="'4.6 Transport. Turísticas'!A1" display="4.6 - Transportadoras turísticas cadastradas no Ministério do Turismo, segundo Grandes Regiões e Unidades da Federação - 2009-2010"/>
    <hyperlink ref="C38:S38" location="'4.7 Locadora de veículos'!A1" display="4.7 - Locadoras de veículos cadastradas no Ministério do Turismo, segundo Grandes Regiões e Unidades da Federação - 2009-2010"/>
    <hyperlink ref="C39:S39" location="'4.8 Organ. Eventos'!A1" display="4.8 - Organizadoras de eventos (congressos, convenções e congêneres) cadastradas no Ministério do Turismo, segundo Grandes Regiões e UF - 2009-2010"/>
    <hyperlink ref="C40:S40" location="'4.9 Prest. Serv. Infra eventos'!A1" display="4.9 - Prestadoras de serviços de infraestrutura para eventos, cadastradas no Ministério do Turismo, segundo Grandes Regiões e UF - 2009-2010"/>
    <hyperlink ref="C46:S46" location="'Resultado Econ 6.1'!A1" display="6.1 Conta turismo do Brasil - 2000-2010"/>
    <hyperlink ref="C47:S47" location="'Resultado Econ 6.2'!A1" display="6.2 - Desembolso de recursos realizados por instituições financeiras federais para o financiamento do turismo no Brasil, segundo os anos - 2003-2010"/>
    <hyperlink ref="C48:S48" location="'Resultados econômicos 6.3'!A1" display="6.3 - Desembolso de recursos realizados por instituições financeiras federais para o financiamento do turismo no Brasil, segundo os meses - 2009-2010"/>
    <hyperlink ref="C18:U18" location="'1.1 Chegadas de Brasil'!I1" tooltip="1.1 - Chegadas de turistas ao Brasil, por vias de acesso, segundo Continentes e países de residência permanente - 2011-2012" display="1.1 - Chegadas de turistas ao Brasil, por vias de acesso, segundo Continentes e países de residência permanente - 2011-2012"/>
    <hyperlink ref="C19:U19" location="'1.2 Cheg. Princ Emissores'!N1" tooltip="1.2 - Chegadas de turistas ao Brasil, segundo principais países emissores - 2008-2012" display="1.2 - Chegadas de turistas ao Brasil, segundo principais países emissores - 2008-2012"/>
    <hyperlink ref="C20:U20" location="'1.3 Cheg. Brasil Ano '!G1" tooltip="1.3 - Chegadas de turistas ao Brasil, segundo os anos - 1970-2012" display="1.3 - Chegadas de turistas ao Brasil, segundo os anos - 1970-2012"/>
    <hyperlink ref="C23:U23" location="'2.1 Variação da receita e desp'!F1" tooltip="2.1 - Variação da receita e despesa cambial turística, segundo os meses - 2011-2012" display="2.1 - Variação da receita e despesa cambial turística, segundo os meses - 2011-2012"/>
    <hyperlink ref="C26:U26" location="'3.1_desemb internacionais'!F1" tooltip="3.1 - Desembarques de passageiros em voos internacionais - variação anual - 2000-2012" display="3.1 - Desembarques de passageiros em voos internacionais - variação anual - 2000-2012"/>
    <hyperlink ref="C27:U27" location="'3.2_desemb internac_mensal'!G1" tooltip="3.2 - Desembarques de passageiros em voos internacionais, segundo os meses - 2011-2012" display="3.2 - Desembarques de passageiros em voos internacionais, segundo os meses - 2011-2012"/>
    <hyperlink ref="C28:U28" location="'3.3_desemb nacionais'!F1" tooltip="3.3 - Desembarques de passageiros em voos nacionais - variação anual - 2000-2012" display="3.3 - Desembarques de passageiros em voos nacionais - variação anual - 2000-2012"/>
    <hyperlink ref="C29:U29" location="'3.4_desemb nacionais_mensal'!G1" tooltip="3.4 - Desembarques de passageiros em voos nacionais, segundo os meses - 2011-2012" display="3.4 - Desembarques de passageiros em voos nacionais, segundo os meses - 2011-2012"/>
    <hyperlink ref="C32:U32" location="'4.1 Agências'!B1" tooltip="4.1 - Agências de turismo cadastradas no Ministério do Turismo, segundo Grandes Regiões e Unidades da Federação - 2011-2012" display="4.1 - Agências de turismo cadastradas no Ministério do Turismo, segundo Grandes Regiões e Unidades da Federação - 2011-2012"/>
    <hyperlink ref="C33:U33" location="'4.2 Oferta hoteleira'!F1" tooltip="4.2 - Oferta hoteleira, cadastrada no Ministério do Turismo, segundo Grandes Regiões e Unidades da Federação - 2011-2012" display="4.2 - Oferta hoteleira, cadastrada no Ministério do Turismo, segundo Grandes Regiões e Unidades da Federação - 2011-2012"/>
    <hyperlink ref="C34:U34" location="'4.3 Acampamentos turístico'!B1" tooltip="4.3 - Acampamentos turísticos cadastrados no Ministério do Turismo, segundo Grandes Regiões e Unidades da Federação - 2011-2012" display="4.3 - Acampamentos turísticos cadastrados no Ministério do Turismo, segundo Grandes Regiões e Unidades da Federação - 2011-2012"/>
    <hyperlink ref="C35:U35" location="'4.4.Restaur bares e similares'!B1" tooltip="4.4 - Restaurantes, bares e similares cadastrados no Ministério do Turismo, segundo Grandes Regiões e Unidades da Federação - 2011-2012" display="4.4 - Restaurantes, bares e similares cadastrados no Ministério do Turismo, segundo Grandes Regiões e Unidades da Federação - 2011-2012"/>
    <hyperlink ref="C36:U36" location="'4.5 Parq temáticos'!B1" tooltip="4.5 - Parques temáticos cadastrados no Ministério do Turismo, segundo Grandes Regiões e Unidades da Federação - 2011-2012" display="4.5 - Parques temáticos cadastrados no Ministério do Turismo, segundo Grandes Regiões e Unidades da Federação - 2011-2012"/>
    <hyperlink ref="C37:U37" location="'4.6 Transport. Turísticas'!B1" tooltip="4.6 - Transportadoras turísticas cadastradas no Ministério do Turismo, segundo Grandes Regiões e Unidades da Federação - 2011-2012" display="4.6 - Transportadoras turísticas cadastradas no Ministério do Turismo, segundo Grandes Regiões e Unidades da Federação - 2011-2012"/>
    <hyperlink ref="C38:U38" location="'4.7 Locadora de veículos'!B1" tooltip="4.7 - Locadoras de veículos cadastradas no Ministério do Turismo, segundo Grandes Regiões e Unidades da Federação - 2011-2012" display="4.7 - Locadoras de veículos cadastradas no Ministério do Turismo, segundo Grandes Regiões e Unidades da Federação - 2011-2012"/>
    <hyperlink ref="C39:U39" location="'4.8 Organ. Eventos'!B1" tooltip="4.8 - Organizadoras de eventos (congressos, convenções e congêneres) cadastradas no Ministério do Turismo, segundo Grandes Regiões e UF - 2011-2012" display="4.8 - Organizadoras de eventos (congressos, convenções e congêneres) cadastradas no Ministério do Turismo, segundo Grandes Regiões e UF - 2011-2012"/>
    <hyperlink ref="C40:U40" location="'4.9 Prest. Serv. Infra eventos'!B1" tooltip="4.9 - Prestadoras de serviços de infraestrutura para eventos, cadastradas no Ministério do Turismo, segundo Grandes Regiões e UF - 2011-2012" display="4.9 - Prestadoras de serviços de infraestrutura para eventos, cadastradas no Ministério do Turismo, segundo Grandes Regiões e UF - 2011-2012"/>
    <hyperlink ref="C46:U46" location="'6.1 - Conta Turismo'!B1" tooltip="6.1 - Conta turismo do Brasil - 2000-2012" display="6.1 - Conta turismo do Brasil - 2000-2013"/>
    <hyperlink ref="C47:U47" location="'6.2 - Desembolso IFF_ano'!B1" tooltip="6.2 - Desembolso de recursos realizados por instituições financeiras federais para o financiamento do turismo no Brasil, segundo os anos - 2003-2012" display="6.2 - Desembolso de recursos realizados por instituições financeiras federais para o financiamento do turismo no Brasil, segundo os anos - 2003-2013"/>
    <hyperlink ref="C48:U48" location="'6.3 - Desembolso IFF_mes'!B1" tooltip="6.3 - Desembolso de recursos realizados por instituições financeiras federais para o financiamento do turismo no Brasil, segundo os meses - 2011-2012" display="6.3 - Desembolso de recursos realizados por instituições financeiras federais para o financiamento do turismo no Brasil, segundo os meses - 2012-2013"/>
    <hyperlink ref="C11:U11" location="'2.1_Receita Região'!D1" tooltip="2.1 - Receita cambial turística por regiões e sub-regiões - 2007-2012" display="'2.1_Receita Região'!D1"/>
    <hyperlink ref="C12:U12" location="'2.2_receita mundo'!E1" tooltip="2.2 - Receita cambial turística: Mundo, América do Sul e Brasil - 2000-2012" display="2.2 - Receita cambial turística: Mundo, América do Sul e Brasil - 2000-2012"/>
    <hyperlink ref="C13:U13" location="'2.3_participação receita'!F1" tooltip="2.3 - Comparativo da receita cambial turística: Mundo, América do Sul e Brasil - 2000-2012" display="2.3 - Comparativo da receita cambial turística: Mundo, América do Sul e Brasil - 2000-2012"/>
    <hyperlink ref="C14:U14" location="'2.4_Ranking receita'!E1" tooltip="2.4 - Receita cambial turística dos principais países receptores de turistas - 2007-2012" display="2.4 - Receita cambial turística dos principais países receptores de turistas - 2007-2012"/>
    <hyperlink ref="C5:U5" location="'1.1_Chegadas Região '!E1" tooltip="1.1 - Chegadas de turistas internacionais no mundo por regiões e sub-regiões - 2007-2012" display="1.1 - Chegadas de turistas internacionais no mundo por regiões e sub-regiões - 2007-2012"/>
    <hyperlink ref="C6:U6" location="'1.2_Cheg Mundo America Brasil'!F1" tooltip="1.2 - Chegadas de turistas internacionais: Mundo, América do Sul e Brasil - 2000-2012" display="1.2 - Chegadas de turistas internacionais: Mundo, América do Sul e Brasil - 2000-2012"/>
    <hyperlink ref="C7:U7" location="'1.3_Participação turistas'!F1" tooltip="1.3 - Comparativo de chegadas de turistas internacionais: Mundo, América do Sul e Brasil - 2000-2012" display="1.3 - Comparativo de chegadas de turistas internacionais: Mundo, América do Sul e Brasil - 2000-2012"/>
    <hyperlink ref="C8:U8" location="'1.4_Rank paises'!E1" tooltip="1.4 - Principais países receptores de turistas internacionais - 2007-2012" display="1.4 - Principais países receptores de turistas internacionais - 2007-2012"/>
    <hyperlink ref="C43:S43" location="'4.1 Agências'!A1" display="4.1 - Agências de turismo cadastradas no Ministério do Turismo, segundo Grandes Regiões e Unidades da Federação - 2009-2010"/>
    <hyperlink ref="C43:U43" location="'5.1_Locad. automóveis'!E1" tooltip="5.1 - Indicadores de desempenho - ABLA - 2000-2012" display="5.1 - Indicadores de desempenho - ABLA - 2000-2012"/>
    <hyperlink ref="B4:S4" location="'1.Fluxo Receptivo Intern'!A1" tooltip="Fluxo receptivo internacional mundial" display="1. Fluxo receptivo internacional mundial"/>
    <hyperlink ref="B10:S10" location="'2.Receita cambial gerada'!A1" tooltip="Receita cambial gerada pelo turismo mundial" display="2. Receita cambial gerada pelo turismo mundial"/>
    <hyperlink ref="B17:S17" location="'1. Chegadas de turistas ao Bras'!A1" tooltip="Chegadas de turistas ao Brasil" display="1 - Chegadas de turistas ao Brasil"/>
    <hyperlink ref="B22:S22" location="'2.Receita e despesa cambial'!A1" tooltip="Receita e despesa cambial turística" display="2. Receita e despesa cambial turística"/>
    <hyperlink ref="B25:S25" location="'3.Movimento de passageiros'!A1" tooltip="Movimento de passageiros nos aeroportos do Brasil" display="3. Movimento de passageiros nos aeroportos do Brasil"/>
    <hyperlink ref="B31:S31" location="'4.Equip Prest de serv turístico'!A1" tooltip="Equipamentos, prestadores de serviços turísticos e profissionais da área de turismo cadastrados no Ministério do Turismo" display="4 - Equipamentos, prestadores de serviços turísticos e profissionais da área de turismo cadastrados no Ministério do Turismo"/>
    <hyperlink ref="B42:S42" location="'5.Locad de Automóveis'!A1" tooltip="Locação de autovóveis" display="5 - Locação de autovóveis"/>
    <hyperlink ref="B45:S45" location="'6. Resultado Econômicos'!A1" tooltip="Resultados econômicos e investimentos em turismo no Brasil" display="6 - Resultados econômicos e investimentos em turismo no Brasil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43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>
    <tabColor rgb="FFFFFF00"/>
  </sheetPr>
  <dimension ref="A1:R26"/>
  <sheetViews>
    <sheetView showGridLines="0" zoomScaleNormal="100" zoomScaleSheetLayoutView="75" workbookViewId="0"/>
  </sheetViews>
  <sheetFormatPr defaultColWidth="13" defaultRowHeight="24" customHeight="1" x14ac:dyDescent="0.2"/>
  <cols>
    <col min="1" max="1" width="28.7109375" style="5" customWidth="1"/>
    <col min="2" max="7" width="24.7109375" style="5" customWidth="1"/>
    <col min="8" max="8" width="13.7109375" style="5" bestFit="1" customWidth="1"/>
    <col min="9" max="16384" width="13" style="5"/>
  </cols>
  <sheetData>
    <row r="1" spans="1:18" ht="20.100000000000001" customHeight="1" x14ac:dyDescent="0.2">
      <c r="F1" s="468" t="s">
        <v>206</v>
      </c>
      <c r="G1" s="468"/>
    </row>
    <row r="2" spans="1:18" s="112" customFormat="1" ht="45" customHeight="1" x14ac:dyDescent="0.2">
      <c r="A2" s="111" t="s">
        <v>43</v>
      </c>
      <c r="E2" s="113"/>
      <c r="H2" s="184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142</v>
      </c>
      <c r="B3" s="115"/>
      <c r="C3" s="115"/>
      <c r="D3" s="115"/>
      <c r="E3" s="115"/>
    </row>
    <row r="4" spans="1:18" s="116" customFormat="1" ht="24.95" customHeight="1" thickBot="1" x14ac:dyDescent="0.3">
      <c r="A4" s="321" t="s">
        <v>304</v>
      </c>
      <c r="B4" s="117"/>
      <c r="C4" s="117"/>
      <c r="D4" s="117"/>
      <c r="E4" s="117"/>
    </row>
    <row r="5" spans="1:18" ht="24.95" customHeight="1" x14ac:dyDescent="0.2">
      <c r="A5" s="496" t="s">
        <v>0</v>
      </c>
      <c r="B5" s="498" t="s">
        <v>50</v>
      </c>
      <c r="C5" s="498"/>
      <c r="D5" s="498"/>
      <c r="E5" s="498"/>
      <c r="F5" s="498"/>
      <c r="G5" s="499"/>
    </row>
    <row r="6" spans="1:18" ht="24.95" customHeight="1" x14ac:dyDescent="0.2">
      <c r="A6" s="497"/>
      <c r="B6" s="198" t="s">
        <v>1</v>
      </c>
      <c r="C6" s="198" t="s">
        <v>57</v>
      </c>
      <c r="D6" s="198" t="s">
        <v>173</v>
      </c>
      <c r="E6" s="198" t="s">
        <v>57</v>
      </c>
      <c r="F6" s="198" t="s">
        <v>177</v>
      </c>
      <c r="G6" s="199" t="s">
        <v>57</v>
      </c>
      <c r="H6" s="4"/>
    </row>
    <row r="7" spans="1:18" ht="24.95" customHeight="1" x14ac:dyDescent="0.2">
      <c r="A7" s="192">
        <v>2000</v>
      </c>
      <c r="B7" s="200">
        <v>5417652.9999999953</v>
      </c>
      <c r="C7" s="201">
        <v>0</v>
      </c>
      <c r="D7" s="194">
        <v>5195010.0000000019</v>
      </c>
      <c r="E7" s="193">
        <v>0</v>
      </c>
      <c r="F7" s="204">
        <v>222642.9999999998</v>
      </c>
      <c r="G7" s="205">
        <v>0</v>
      </c>
    </row>
    <row r="8" spans="1:18" ht="24.95" customHeight="1" x14ac:dyDescent="0.2">
      <c r="A8" s="192">
        <v>2001</v>
      </c>
      <c r="B8" s="200">
        <v>4990415.9999999935</v>
      </c>
      <c r="C8" s="201">
        <f t="shared" ref="C8:C16" si="0">SUM(B8/B7-1)*100</f>
        <v>-7.8860163247812753</v>
      </c>
      <c r="D8" s="194">
        <v>4800901.0000000028</v>
      </c>
      <c r="E8" s="193">
        <f t="shared" ref="E8:E16" si="1">SUM(D8/D7-1)*100</f>
        <v>-7.5862991601555851</v>
      </c>
      <c r="F8" s="204">
        <v>189514.99999999983</v>
      </c>
      <c r="G8" s="205">
        <f>SUM(F8/F7-1)*100</f>
        <v>-14.879425807234004</v>
      </c>
    </row>
    <row r="9" spans="1:18" ht="24.95" customHeight="1" x14ac:dyDescent="0.2">
      <c r="A9" s="192">
        <v>2002</v>
      </c>
      <c r="B9" s="200">
        <v>4630114.0000000028</v>
      </c>
      <c r="C9" s="201">
        <f t="shared" si="0"/>
        <v>-7.2198790641900601</v>
      </c>
      <c r="D9" s="194">
        <v>4528445.0000000009</v>
      </c>
      <c r="E9" s="193">
        <f t="shared" si="1"/>
        <v>-5.6751014028408768</v>
      </c>
      <c r="F9" s="204">
        <v>101668.99999999987</v>
      </c>
      <c r="G9" s="205">
        <f t="shared" ref="G9:G16" si="2">SUM(F9/F8-1)*100</f>
        <v>-46.353059124607569</v>
      </c>
    </row>
    <row r="10" spans="1:18" ht="24.95" customHeight="1" x14ac:dyDescent="0.2">
      <c r="A10" s="192">
        <v>2003</v>
      </c>
      <c r="B10" s="200">
        <v>5375349.9999999972</v>
      </c>
      <c r="C10" s="201">
        <f t="shared" si="0"/>
        <v>16.09541363344389</v>
      </c>
      <c r="D10" s="194">
        <v>5203193</v>
      </c>
      <c r="E10" s="193">
        <f t="shared" si="1"/>
        <v>14.900214091150477</v>
      </c>
      <c r="F10" s="204">
        <v>172157.00000000012</v>
      </c>
      <c r="G10" s="205">
        <f t="shared" si="2"/>
        <v>69.33086781614881</v>
      </c>
    </row>
    <row r="11" spans="1:18" ht="24.95" customHeight="1" x14ac:dyDescent="0.2">
      <c r="A11" s="192">
        <v>2004</v>
      </c>
      <c r="B11" s="200">
        <v>6185210.0000000037</v>
      </c>
      <c r="C11" s="201">
        <f t="shared" si="0"/>
        <v>15.066181737003292</v>
      </c>
      <c r="D11" s="194">
        <v>5851905.9999999907</v>
      </c>
      <c r="E11" s="193">
        <f t="shared" si="1"/>
        <v>12.467594417504602</v>
      </c>
      <c r="F11" s="204">
        <v>333304.00000000023</v>
      </c>
      <c r="G11" s="205">
        <f t="shared" si="2"/>
        <v>93.604674802651061</v>
      </c>
    </row>
    <row r="12" spans="1:18" ht="24.95" customHeight="1" x14ac:dyDescent="0.2">
      <c r="A12" s="192">
        <v>2005</v>
      </c>
      <c r="B12" s="200">
        <v>6788233.0000000102</v>
      </c>
      <c r="C12" s="201">
        <f t="shared" si="0"/>
        <v>9.749434538196855</v>
      </c>
      <c r="D12" s="194">
        <v>6438578.9999999972</v>
      </c>
      <c r="E12" s="193">
        <f t="shared" si="1"/>
        <v>10.025331917498459</v>
      </c>
      <c r="F12" s="204">
        <v>349654.00000000006</v>
      </c>
      <c r="G12" s="205">
        <f t="shared" si="2"/>
        <v>4.9054316779876039</v>
      </c>
    </row>
    <row r="13" spans="1:18" ht="24.95" customHeight="1" x14ac:dyDescent="0.2">
      <c r="A13" s="192">
        <v>2006</v>
      </c>
      <c r="B13" s="200">
        <v>6367178.9999999898</v>
      </c>
      <c r="C13" s="201">
        <f t="shared" si="0"/>
        <v>-6.2027040026472307</v>
      </c>
      <c r="D13" s="194">
        <v>5943665</v>
      </c>
      <c r="E13" s="193">
        <f t="shared" si="1"/>
        <v>-7.6866960862015947</v>
      </c>
      <c r="F13" s="204">
        <v>423513.99999999988</v>
      </c>
      <c r="G13" s="205">
        <f t="shared" si="2"/>
        <v>21.123739468159908</v>
      </c>
    </row>
    <row r="14" spans="1:18" ht="24.95" customHeight="1" x14ac:dyDescent="0.2">
      <c r="A14" s="192">
        <v>2007</v>
      </c>
      <c r="B14" s="200">
        <v>6445153.0000000084</v>
      </c>
      <c r="C14" s="201">
        <f t="shared" si="0"/>
        <v>1.224623966124061</v>
      </c>
      <c r="D14" s="194">
        <v>6056218.9999999991</v>
      </c>
      <c r="E14" s="193">
        <f t="shared" si="1"/>
        <v>1.8936800778643903</v>
      </c>
      <c r="F14" s="204">
        <v>388934.00000000006</v>
      </c>
      <c r="G14" s="205">
        <f t="shared" si="2"/>
        <v>-8.1650193382036598</v>
      </c>
    </row>
    <row r="15" spans="1:18" ht="24.95" customHeight="1" x14ac:dyDescent="0.2">
      <c r="A15" s="192">
        <v>2008</v>
      </c>
      <c r="B15" s="200">
        <v>6534263.0000000075</v>
      </c>
      <c r="C15" s="201">
        <f t="shared" si="0"/>
        <v>1.3825893659933142</v>
      </c>
      <c r="D15" s="194">
        <v>6270575.9999999953</v>
      </c>
      <c r="E15" s="193">
        <f t="shared" si="1"/>
        <v>3.5394525858460035</v>
      </c>
      <c r="F15" s="204">
        <v>263687.00000000017</v>
      </c>
      <c r="G15" s="205">
        <f t="shared" si="2"/>
        <v>-32.202635922804348</v>
      </c>
      <c r="H15" s="4"/>
    </row>
    <row r="16" spans="1:18" ht="24.95" customHeight="1" x14ac:dyDescent="0.2">
      <c r="A16" s="192">
        <v>2009</v>
      </c>
      <c r="B16" s="200">
        <v>6510953.0000000112</v>
      </c>
      <c r="C16" s="201">
        <f t="shared" si="0"/>
        <v>-0.35673495235799546</v>
      </c>
      <c r="D16" s="194">
        <v>6306466</v>
      </c>
      <c r="E16" s="193">
        <f t="shared" si="1"/>
        <v>0.57235571341460734</v>
      </c>
      <c r="F16" s="204">
        <v>204486.99999999991</v>
      </c>
      <c r="G16" s="205">
        <f t="shared" si="2"/>
        <v>-22.45086030028034</v>
      </c>
    </row>
    <row r="17" spans="1:8" ht="24.95" customHeight="1" x14ac:dyDescent="0.2">
      <c r="A17" s="192">
        <v>2010</v>
      </c>
      <c r="B17" s="200">
        <v>7902530.9999999972</v>
      </c>
      <c r="C17" s="201">
        <f>SUM(B17/B16-1)*100</f>
        <v>21.372877365264099</v>
      </c>
      <c r="D17" s="194">
        <v>7633263.0000000047</v>
      </c>
      <c r="E17" s="193">
        <f>SUM(D17/D16-1)*100</f>
        <v>21.038676812021251</v>
      </c>
      <c r="F17" s="204">
        <v>269268.00000000029</v>
      </c>
      <c r="G17" s="205">
        <f>SUM(F17/F16-1)*100</f>
        <v>31.679764483806004</v>
      </c>
    </row>
    <row r="18" spans="1:8" ht="24.95" customHeight="1" x14ac:dyDescent="0.2">
      <c r="A18" s="192">
        <v>2011</v>
      </c>
      <c r="B18" s="200">
        <v>9018506.9999999981</v>
      </c>
      <c r="C18" s="201">
        <f>SUM(B18/B17-1)*100</f>
        <v>14.121754156990995</v>
      </c>
      <c r="D18" s="194">
        <v>8749153</v>
      </c>
      <c r="E18" s="193">
        <f>SUM(D18/D17-1)*100</f>
        <v>14.618780985274515</v>
      </c>
      <c r="F18" s="204">
        <v>269353.99999999994</v>
      </c>
      <c r="G18" s="205">
        <f>SUM(F18/F17-1)*100</f>
        <v>3.1938440512657706E-2</v>
      </c>
      <c r="H18" s="4"/>
    </row>
    <row r="19" spans="1:8" ht="24.75" customHeight="1" x14ac:dyDescent="0.2">
      <c r="A19" s="192">
        <v>2012</v>
      </c>
      <c r="B19" s="200">
        <v>9368195.0000000019</v>
      </c>
      <c r="C19" s="201">
        <f>SUM(B19/B18-1)*100</f>
        <v>3.8774488948115637</v>
      </c>
      <c r="D19" s="194">
        <v>9123707.0000000224</v>
      </c>
      <c r="E19" s="193">
        <f>SUM(D19/D18-1)*100</f>
        <v>4.2810315467111115</v>
      </c>
      <c r="F19" s="204">
        <v>244488.00000000029</v>
      </c>
      <c r="G19" s="205">
        <f>SUM(F19/F18-1)*100</f>
        <v>-9.2317173682216147</v>
      </c>
    </row>
    <row r="20" spans="1:8" ht="24.95" customHeight="1" x14ac:dyDescent="0.2">
      <c r="A20" s="192">
        <v>2013</v>
      </c>
      <c r="B20" s="200">
        <v>9467994</v>
      </c>
      <c r="C20" s="201">
        <f>SUM(B20/B19-1)*100</f>
        <v>1.0652959294719766</v>
      </c>
      <c r="D20" s="194">
        <v>9201735</v>
      </c>
      <c r="E20" s="193">
        <f>SUM(D20/D19-1)*100</f>
        <v>0.85522255372709743</v>
      </c>
      <c r="F20" s="204">
        <v>266259</v>
      </c>
      <c r="G20" s="205">
        <f>SUM(F20/F19-1)*100</f>
        <v>8.904731520565301</v>
      </c>
      <c r="H20" s="4"/>
    </row>
    <row r="21" spans="1:8" ht="24.95" customHeight="1" x14ac:dyDescent="0.2">
      <c r="A21" s="192">
        <v>2014</v>
      </c>
      <c r="B21" s="200">
        <v>10464720</v>
      </c>
      <c r="C21" s="201">
        <f t="shared" ref="C21" si="3">SUM(B21/B20-1)*100</f>
        <v>10.527319725804652</v>
      </c>
      <c r="D21" s="194">
        <v>10125583</v>
      </c>
      <c r="E21" s="193">
        <f t="shared" ref="E21" si="4">SUM(D21/D20-1)*100</f>
        <v>10.039932686607479</v>
      </c>
      <c r="F21" s="204">
        <v>339137</v>
      </c>
      <c r="G21" s="205">
        <f t="shared" ref="G21" si="5">SUM(F21/F20-1)*100</f>
        <v>27.371093559278737</v>
      </c>
      <c r="H21" s="4"/>
    </row>
    <row r="22" spans="1:8" ht="24.95" customHeight="1" thickBot="1" x14ac:dyDescent="0.25">
      <c r="A22" s="195">
        <v>2015</v>
      </c>
      <c r="B22" s="202">
        <v>10538012</v>
      </c>
      <c r="C22" s="203">
        <f>SUM(B22/B21-1)*100</f>
        <v>0.70037229854214011</v>
      </c>
      <c r="D22" s="197">
        <v>10251601</v>
      </c>
      <c r="E22" s="196">
        <f>SUM(D22/D21-1)*100</f>
        <v>1.2445505606936358</v>
      </c>
      <c r="F22" s="206">
        <v>286411</v>
      </c>
      <c r="G22" s="207">
        <f>SUM(F22/F21-1)*100</f>
        <v>-15.547109280320337</v>
      </c>
    </row>
    <row r="23" spans="1:8" s="135" customFormat="1" ht="15" customHeight="1" x14ac:dyDescent="0.2">
      <c r="A23" s="133" t="s">
        <v>333</v>
      </c>
      <c r="B23" s="133"/>
      <c r="C23" s="133"/>
      <c r="D23" s="133"/>
      <c r="E23" s="133"/>
      <c r="F23" s="133"/>
      <c r="G23" s="134"/>
    </row>
    <row r="24" spans="1:8" s="135" customFormat="1" ht="15.75" customHeight="1" x14ac:dyDescent="0.2">
      <c r="A24" s="133" t="s">
        <v>331</v>
      </c>
      <c r="B24" s="133"/>
      <c r="C24" s="133"/>
      <c r="D24" s="133"/>
      <c r="E24" s="133"/>
      <c r="F24" s="133"/>
      <c r="G24" s="134"/>
    </row>
    <row r="25" spans="1:8" s="135" customFormat="1" ht="15.75" customHeight="1" x14ac:dyDescent="0.2">
      <c r="A25" s="320" t="s">
        <v>332</v>
      </c>
      <c r="B25" s="320"/>
      <c r="C25" s="320"/>
      <c r="D25" s="320"/>
      <c r="E25" s="320"/>
      <c r="F25" s="320"/>
      <c r="G25" s="134"/>
    </row>
    <row r="26" spans="1:8" s="135" customFormat="1" ht="15" customHeight="1" x14ac:dyDescent="0.2">
      <c r="A26" s="133"/>
      <c r="B26" s="133"/>
      <c r="C26" s="133"/>
      <c r="D26" s="136"/>
      <c r="E26" s="136"/>
      <c r="F26" s="133"/>
      <c r="G26" s="134"/>
    </row>
  </sheetData>
  <mergeCells count="5">
    <mergeCell ref="A5:A6"/>
    <mergeCell ref="B5:G5"/>
    <mergeCell ref="J2:K2"/>
    <mergeCell ref="O2:P2"/>
    <mergeCell ref="F1:G1"/>
  </mergeCells>
  <phoneticPr fontId="0" type="noConversion"/>
  <hyperlinks>
    <hyperlink ref="F1" location="Sumário!A1" display="Sumário"/>
    <hyperlink ref="F1:G1" location="Sumário!C26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rgb="FFFFFF00"/>
  </sheetPr>
  <dimension ref="A1:R23"/>
  <sheetViews>
    <sheetView showGridLines="0" zoomScaleNormal="100" zoomScaleSheetLayoutView="70" workbookViewId="0"/>
  </sheetViews>
  <sheetFormatPr defaultColWidth="12.28515625" defaultRowHeight="24" customHeight="1" x14ac:dyDescent="0.2"/>
  <cols>
    <col min="1" max="1" width="29.7109375" style="5" customWidth="1"/>
    <col min="2" max="8" width="20.85546875" style="5" customWidth="1"/>
    <col min="9" max="9" width="12.28515625" style="4"/>
    <col min="10" max="16384" width="12.28515625" style="5"/>
  </cols>
  <sheetData>
    <row r="1" spans="1:18" ht="20.100000000000001" customHeight="1" x14ac:dyDescent="0.2">
      <c r="G1" s="468" t="s">
        <v>206</v>
      </c>
      <c r="H1" s="468"/>
    </row>
    <row r="2" spans="1:18" s="112" customFormat="1" ht="45" customHeight="1" x14ac:dyDescent="0.2">
      <c r="A2" s="111" t="s">
        <v>43</v>
      </c>
      <c r="E2" s="113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142</v>
      </c>
      <c r="B3" s="115"/>
      <c r="C3" s="115"/>
      <c r="D3" s="115"/>
      <c r="E3" s="115"/>
    </row>
    <row r="4" spans="1:18" s="116" customFormat="1" ht="24.95" customHeight="1" thickBot="1" x14ac:dyDescent="0.3">
      <c r="A4" s="321" t="s">
        <v>303</v>
      </c>
      <c r="B4" s="117"/>
      <c r="C4" s="117"/>
      <c r="D4" s="117"/>
      <c r="E4" s="117"/>
    </row>
    <row r="5" spans="1:18" s="91" customFormat="1" ht="24.95" customHeight="1" x14ac:dyDescent="0.2">
      <c r="A5" s="502" t="s">
        <v>2</v>
      </c>
      <c r="B5" s="498" t="s">
        <v>50</v>
      </c>
      <c r="C5" s="498"/>
      <c r="D5" s="498"/>
      <c r="E5" s="498"/>
      <c r="F5" s="498"/>
      <c r="G5" s="498"/>
      <c r="H5" s="499"/>
      <c r="I5" s="93"/>
    </row>
    <row r="6" spans="1:18" ht="24.95" customHeight="1" x14ac:dyDescent="0.2">
      <c r="A6" s="503"/>
      <c r="B6" s="504">
        <v>2014</v>
      </c>
      <c r="C6" s="505"/>
      <c r="D6" s="497"/>
      <c r="E6" s="504">
        <v>2015</v>
      </c>
      <c r="F6" s="505"/>
      <c r="G6" s="497"/>
      <c r="H6" s="501" t="str">
        <f>"Variação % - "&amp;E6&amp;"/"&amp;B6</f>
        <v>Variação % - 2015/2014</v>
      </c>
      <c r="I6" s="94"/>
      <c r="J6" s="94"/>
      <c r="K6" s="94"/>
      <c r="L6" s="500"/>
      <c r="M6" s="500"/>
      <c r="N6" s="500"/>
    </row>
    <row r="7" spans="1:18" ht="24.95" customHeight="1" x14ac:dyDescent="0.2">
      <c r="A7" s="503"/>
      <c r="B7" s="314" t="s">
        <v>1</v>
      </c>
      <c r="C7" s="198" t="s">
        <v>173</v>
      </c>
      <c r="D7" s="198" t="s">
        <v>177</v>
      </c>
      <c r="E7" s="314" t="s">
        <v>1</v>
      </c>
      <c r="F7" s="198" t="s">
        <v>173</v>
      </c>
      <c r="G7" s="198" t="s">
        <v>177</v>
      </c>
      <c r="H7" s="501"/>
      <c r="I7" s="95"/>
      <c r="J7" s="95"/>
      <c r="K7" s="95"/>
      <c r="L7" s="95"/>
      <c r="M7" s="95"/>
      <c r="N7" s="95"/>
    </row>
    <row r="8" spans="1:18" ht="24.95" customHeight="1" x14ac:dyDescent="0.2">
      <c r="A8" s="208" t="s">
        <v>6</v>
      </c>
      <c r="B8" s="209">
        <v>10464720</v>
      </c>
      <c r="C8" s="209">
        <v>10125583</v>
      </c>
      <c r="D8" s="209">
        <v>339137</v>
      </c>
      <c r="E8" s="209">
        <v>10538012</v>
      </c>
      <c r="F8" s="209">
        <v>10251601</v>
      </c>
      <c r="G8" s="209">
        <v>286411</v>
      </c>
      <c r="H8" s="210">
        <f t="shared" ref="H8:H20" si="0">SUM(E8/B8-1)*100</f>
        <v>0.70037229854214011</v>
      </c>
      <c r="I8" s="16"/>
      <c r="J8" s="16"/>
      <c r="K8" s="16"/>
      <c r="L8" s="16"/>
      <c r="M8" s="16"/>
      <c r="N8" s="16"/>
    </row>
    <row r="9" spans="1:18" ht="24.95" customHeight="1" x14ac:dyDescent="0.2">
      <c r="A9" s="211" t="s">
        <v>14</v>
      </c>
      <c r="B9" s="286">
        <v>973054.00000000023</v>
      </c>
      <c r="C9" s="194">
        <v>933511.00000000023</v>
      </c>
      <c r="D9" s="194">
        <v>39543</v>
      </c>
      <c r="E9" s="200">
        <v>1067492</v>
      </c>
      <c r="F9" s="204">
        <v>1020250.9999999999</v>
      </c>
      <c r="G9" s="204">
        <v>47241</v>
      </c>
      <c r="H9" s="330">
        <f t="shared" si="0"/>
        <v>9.7053195403338002</v>
      </c>
      <c r="I9" s="16"/>
      <c r="J9" s="16"/>
      <c r="K9" s="16"/>
      <c r="L9" s="16"/>
      <c r="M9" s="16"/>
      <c r="N9" s="16"/>
    </row>
    <row r="10" spans="1:18" ht="24.95" customHeight="1" x14ac:dyDescent="0.2">
      <c r="A10" s="211" t="s">
        <v>15</v>
      </c>
      <c r="B10" s="286">
        <v>766127.99999999988</v>
      </c>
      <c r="C10" s="194">
        <v>743307.99999999988</v>
      </c>
      <c r="D10" s="194">
        <v>22820</v>
      </c>
      <c r="E10" s="200">
        <v>861909.00000000012</v>
      </c>
      <c r="F10" s="204">
        <v>834619</v>
      </c>
      <c r="G10" s="204">
        <v>27290</v>
      </c>
      <c r="H10" s="330">
        <f t="shared" si="0"/>
        <v>12.501957897374893</v>
      </c>
      <c r="I10" s="16"/>
      <c r="J10" s="16"/>
      <c r="K10" s="16"/>
      <c r="L10" s="16"/>
      <c r="M10" s="16"/>
      <c r="N10" s="16"/>
    </row>
    <row r="11" spans="1:18" ht="24.95" customHeight="1" x14ac:dyDescent="0.2">
      <c r="A11" s="211" t="s">
        <v>16</v>
      </c>
      <c r="B11" s="286">
        <v>824866</v>
      </c>
      <c r="C11" s="194">
        <v>803312</v>
      </c>
      <c r="D11" s="194">
        <v>21553.999999999993</v>
      </c>
      <c r="E11" s="200">
        <v>809045.99999999988</v>
      </c>
      <c r="F11" s="204">
        <v>787888.00000000023</v>
      </c>
      <c r="G11" s="204">
        <v>21158.000000000004</v>
      </c>
      <c r="H11" s="330">
        <f t="shared" si="0"/>
        <v>-1.9178872689624926</v>
      </c>
      <c r="I11" s="16"/>
      <c r="J11" s="16"/>
      <c r="K11" s="16"/>
      <c r="L11" s="16"/>
      <c r="M11" s="16"/>
      <c r="N11" s="16"/>
    </row>
    <row r="12" spans="1:18" ht="24.95" customHeight="1" x14ac:dyDescent="0.2">
      <c r="A12" s="211" t="s">
        <v>17</v>
      </c>
      <c r="B12" s="286">
        <v>773373.99999999988</v>
      </c>
      <c r="C12" s="194">
        <v>755008.99999999988</v>
      </c>
      <c r="D12" s="194">
        <v>18365.000000000007</v>
      </c>
      <c r="E12" s="200">
        <v>766243.00000000012</v>
      </c>
      <c r="F12" s="204">
        <v>747876.00000000012</v>
      </c>
      <c r="G12" s="204">
        <v>18367.000000000004</v>
      </c>
      <c r="H12" s="330">
        <f t="shared" si="0"/>
        <v>-0.92206358113924303</v>
      </c>
      <c r="I12" s="16"/>
      <c r="J12" s="16"/>
      <c r="K12" s="16"/>
      <c r="L12" s="16"/>
      <c r="M12" s="16"/>
      <c r="N12" s="16"/>
    </row>
    <row r="13" spans="1:18" ht="24.95" customHeight="1" x14ac:dyDescent="0.2">
      <c r="A13" s="211" t="s">
        <v>18</v>
      </c>
      <c r="B13" s="286">
        <v>859355.00000000012</v>
      </c>
      <c r="C13" s="194">
        <v>835422.00000000012</v>
      </c>
      <c r="D13" s="194">
        <v>23932.999999999996</v>
      </c>
      <c r="E13" s="200">
        <v>829097.00000000035</v>
      </c>
      <c r="F13" s="204">
        <v>816309.00000000012</v>
      </c>
      <c r="G13" s="204">
        <v>12788</v>
      </c>
      <c r="H13" s="330">
        <f t="shared" si="0"/>
        <v>-3.5210128526627305</v>
      </c>
      <c r="I13" s="16"/>
      <c r="J13" s="16"/>
      <c r="K13" s="16"/>
      <c r="L13" s="16"/>
      <c r="M13" s="16"/>
      <c r="N13" s="16"/>
    </row>
    <row r="14" spans="1:18" ht="24.95" customHeight="1" x14ac:dyDescent="0.2">
      <c r="A14" s="211" t="s">
        <v>19</v>
      </c>
      <c r="B14" s="286">
        <v>950434.99999999988</v>
      </c>
      <c r="C14" s="194">
        <v>892879.99999999988</v>
      </c>
      <c r="D14" s="194">
        <v>57555.000000000015</v>
      </c>
      <c r="E14" s="200">
        <v>822211.99999999988</v>
      </c>
      <c r="F14" s="204">
        <v>809679.00000000023</v>
      </c>
      <c r="G14" s="204">
        <v>12532.999999999998</v>
      </c>
      <c r="H14" s="330">
        <f t="shared" si="0"/>
        <v>-13.490980445795875</v>
      </c>
      <c r="I14" s="16"/>
      <c r="J14" s="16"/>
      <c r="K14" s="16"/>
      <c r="L14" s="16"/>
      <c r="M14" s="16"/>
      <c r="N14" s="16"/>
    </row>
    <row r="15" spans="1:18" ht="24.95" customHeight="1" x14ac:dyDescent="0.2">
      <c r="A15" s="211" t="s">
        <v>20</v>
      </c>
      <c r="B15" s="286">
        <v>922161.99999999988</v>
      </c>
      <c r="C15" s="194">
        <v>879259.99999999988</v>
      </c>
      <c r="D15" s="194">
        <v>42902</v>
      </c>
      <c r="E15" s="200">
        <v>985001</v>
      </c>
      <c r="F15" s="204">
        <v>949557.99999999977</v>
      </c>
      <c r="G15" s="204">
        <v>35443</v>
      </c>
      <c r="H15" s="330">
        <f t="shared" si="0"/>
        <v>6.8143124526927057</v>
      </c>
      <c r="I15" s="16"/>
      <c r="J15" s="16"/>
      <c r="K15" s="16"/>
      <c r="L15" s="16"/>
      <c r="M15" s="16"/>
      <c r="N15" s="16"/>
    </row>
    <row r="16" spans="1:18" ht="24.95" customHeight="1" x14ac:dyDescent="0.2">
      <c r="A16" s="211" t="s">
        <v>21</v>
      </c>
      <c r="B16" s="286">
        <v>905026.99999999988</v>
      </c>
      <c r="C16" s="194">
        <v>884113.99999999988</v>
      </c>
      <c r="D16" s="194">
        <v>20913</v>
      </c>
      <c r="E16" s="200">
        <v>937027.99999999953</v>
      </c>
      <c r="F16" s="204">
        <v>911797.00000000023</v>
      </c>
      <c r="G16" s="204">
        <v>25231</v>
      </c>
      <c r="H16" s="330">
        <f t="shared" si="0"/>
        <v>3.5359166080127569</v>
      </c>
      <c r="I16" s="16"/>
      <c r="J16" s="16"/>
      <c r="K16" s="16"/>
      <c r="L16" s="16"/>
      <c r="M16" s="16"/>
      <c r="N16" s="16"/>
    </row>
    <row r="17" spans="1:14" ht="24.95" customHeight="1" x14ac:dyDescent="0.2">
      <c r="A17" s="211" t="s">
        <v>22</v>
      </c>
      <c r="B17" s="286">
        <v>873807.00000000023</v>
      </c>
      <c r="C17" s="194">
        <v>853448.00000000023</v>
      </c>
      <c r="D17" s="194">
        <v>20358.999999999996</v>
      </c>
      <c r="E17" s="200">
        <v>864674.00000000012</v>
      </c>
      <c r="F17" s="204">
        <v>846660.99999999988</v>
      </c>
      <c r="G17" s="204">
        <v>18012.999999999993</v>
      </c>
      <c r="H17" s="330">
        <f t="shared" si="0"/>
        <v>-1.0451964793140922</v>
      </c>
      <c r="I17" s="16"/>
      <c r="J17" s="16"/>
      <c r="K17" s="16"/>
      <c r="L17" s="16"/>
      <c r="M17" s="16"/>
      <c r="N17" s="16"/>
    </row>
    <row r="18" spans="1:14" ht="24.95" customHeight="1" x14ac:dyDescent="0.2">
      <c r="A18" s="211" t="s">
        <v>23</v>
      </c>
      <c r="B18" s="286">
        <v>914915.00000000012</v>
      </c>
      <c r="C18" s="194">
        <v>892660.00000000012</v>
      </c>
      <c r="D18" s="194">
        <v>22254.999999999996</v>
      </c>
      <c r="E18" s="200">
        <v>899283.99999999977</v>
      </c>
      <c r="F18" s="204">
        <v>876709</v>
      </c>
      <c r="G18" s="204">
        <v>22575</v>
      </c>
      <c r="H18" s="330">
        <f t="shared" si="0"/>
        <v>-1.708464720766445</v>
      </c>
      <c r="I18" s="16"/>
      <c r="J18" s="16"/>
      <c r="K18" s="16"/>
      <c r="L18" s="16"/>
      <c r="M18" s="16"/>
      <c r="N18" s="16"/>
    </row>
    <row r="19" spans="1:14" ht="24.95" customHeight="1" x14ac:dyDescent="0.2">
      <c r="A19" s="211" t="s">
        <v>24</v>
      </c>
      <c r="B19" s="286">
        <v>837499.00000000023</v>
      </c>
      <c r="C19" s="194">
        <v>822020.00000000023</v>
      </c>
      <c r="D19" s="194">
        <v>15478.999999999996</v>
      </c>
      <c r="E19" s="200">
        <v>815288.00000000012</v>
      </c>
      <c r="F19" s="204">
        <v>802718.99999999977</v>
      </c>
      <c r="G19" s="204">
        <v>12569.000000000002</v>
      </c>
      <c r="H19" s="330">
        <f t="shared" si="0"/>
        <v>-2.6520628681347858</v>
      </c>
      <c r="I19" s="16"/>
      <c r="J19" s="16"/>
      <c r="K19" s="16"/>
      <c r="L19" s="16"/>
      <c r="M19" s="16"/>
      <c r="N19" s="16"/>
    </row>
    <row r="20" spans="1:14" ht="24.95" customHeight="1" thickBot="1" x14ac:dyDescent="0.25">
      <c r="A20" s="212" t="s">
        <v>25</v>
      </c>
      <c r="B20" s="287">
        <v>864098</v>
      </c>
      <c r="C20" s="197">
        <v>830639</v>
      </c>
      <c r="D20" s="197">
        <v>33458.999999999993</v>
      </c>
      <c r="E20" s="202">
        <v>880738.00000000012</v>
      </c>
      <c r="F20" s="206">
        <v>847534.99999999988</v>
      </c>
      <c r="G20" s="206">
        <v>33202.999999999993</v>
      </c>
      <c r="H20" s="331">
        <f t="shared" si="0"/>
        <v>1.9257075007695912</v>
      </c>
      <c r="I20" s="95"/>
      <c r="J20" s="95"/>
      <c r="K20" s="95"/>
      <c r="L20" s="95"/>
      <c r="M20" s="95"/>
      <c r="N20" s="95"/>
    </row>
    <row r="21" spans="1:14" s="135" customFormat="1" ht="15" customHeight="1" x14ac:dyDescent="0.2">
      <c r="A21" s="133" t="s">
        <v>333</v>
      </c>
      <c r="B21" s="133"/>
      <c r="C21" s="133"/>
      <c r="D21" s="133"/>
      <c r="E21" s="133"/>
      <c r="F21" s="133"/>
      <c r="G21" s="134"/>
    </row>
    <row r="22" spans="1:14" s="135" customFormat="1" ht="15" customHeight="1" x14ac:dyDescent="0.2">
      <c r="A22" s="133" t="s">
        <v>331</v>
      </c>
      <c r="B22" s="133"/>
      <c r="C22" s="133"/>
      <c r="D22" s="133"/>
      <c r="E22" s="133"/>
      <c r="F22" s="133"/>
      <c r="G22" s="134"/>
    </row>
    <row r="23" spans="1:14" s="135" customFormat="1" ht="15" customHeight="1" x14ac:dyDescent="0.2">
      <c r="A23" s="320" t="s">
        <v>332</v>
      </c>
      <c r="B23" s="320"/>
      <c r="C23" s="320"/>
      <c r="D23" s="320"/>
      <c r="E23" s="320"/>
      <c r="F23" s="320"/>
      <c r="G23" s="134"/>
    </row>
  </sheetData>
  <mergeCells count="9">
    <mergeCell ref="J2:K2"/>
    <mergeCell ref="O2:P2"/>
    <mergeCell ref="L6:N6"/>
    <mergeCell ref="H6:H7"/>
    <mergeCell ref="A5:A7"/>
    <mergeCell ref="B6:D6"/>
    <mergeCell ref="B5:H5"/>
    <mergeCell ref="E6:G6"/>
    <mergeCell ref="G1:H1"/>
  </mergeCells>
  <phoneticPr fontId="0" type="noConversion"/>
  <hyperlinks>
    <hyperlink ref="G1" location="Sumário!A1" display="Sumário"/>
    <hyperlink ref="G1:H1" location="Sumário!C27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>
    <tabColor rgb="FFFFFF00"/>
  </sheetPr>
  <dimension ref="A1:R25"/>
  <sheetViews>
    <sheetView showGridLines="0" zoomScaleNormal="100" zoomScaleSheetLayoutView="70" workbookViewId="0"/>
  </sheetViews>
  <sheetFormatPr defaultColWidth="13.140625" defaultRowHeight="24" customHeight="1" x14ac:dyDescent="0.2"/>
  <cols>
    <col min="1" max="1" width="28.7109375" style="5" customWidth="1"/>
    <col min="2" max="7" width="24.7109375" style="5" customWidth="1"/>
    <col min="8" max="8" width="15.28515625" style="4" customWidth="1"/>
    <col min="9" max="9" width="15.28515625" style="5" customWidth="1"/>
    <col min="10" max="16384" width="13.140625" style="5"/>
  </cols>
  <sheetData>
    <row r="1" spans="1:18" ht="20.100000000000001" customHeight="1" x14ac:dyDescent="0.2">
      <c r="F1" s="468" t="s">
        <v>206</v>
      </c>
      <c r="G1" s="468"/>
    </row>
    <row r="2" spans="1:18" s="112" customFormat="1" ht="45" customHeight="1" x14ac:dyDescent="0.2">
      <c r="A2" s="111" t="s">
        <v>43</v>
      </c>
      <c r="E2" s="113"/>
      <c r="H2" s="113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142</v>
      </c>
      <c r="B3" s="115"/>
      <c r="C3" s="115"/>
      <c r="D3" s="115"/>
      <c r="E3" s="115"/>
    </row>
    <row r="4" spans="1:18" s="116" customFormat="1" ht="24.95" customHeight="1" thickBot="1" x14ac:dyDescent="0.3">
      <c r="A4" s="321" t="s">
        <v>305</v>
      </c>
      <c r="B4" s="117"/>
      <c r="C4" s="117"/>
      <c r="D4" s="117"/>
      <c r="E4" s="117"/>
    </row>
    <row r="5" spans="1:18" ht="24.95" customHeight="1" x14ac:dyDescent="0.2">
      <c r="A5" s="496" t="s">
        <v>0</v>
      </c>
      <c r="B5" s="506" t="s">
        <v>51</v>
      </c>
      <c r="C5" s="506"/>
      <c r="D5" s="506"/>
      <c r="E5" s="506"/>
      <c r="F5" s="506"/>
      <c r="G5" s="507"/>
      <c r="H5" s="92"/>
      <c r="I5" s="92"/>
    </row>
    <row r="6" spans="1:18" ht="24.95" customHeight="1" x14ac:dyDescent="0.2">
      <c r="A6" s="497"/>
      <c r="B6" s="198" t="s">
        <v>1</v>
      </c>
      <c r="C6" s="198" t="s">
        <v>55</v>
      </c>
      <c r="D6" s="198" t="s">
        <v>173</v>
      </c>
      <c r="E6" s="198" t="s">
        <v>55</v>
      </c>
      <c r="F6" s="198" t="s">
        <v>177</v>
      </c>
      <c r="G6" s="199" t="s">
        <v>55</v>
      </c>
    </row>
    <row r="7" spans="1:18" ht="24.95" customHeight="1" x14ac:dyDescent="0.2">
      <c r="A7" s="192">
        <v>2000</v>
      </c>
      <c r="B7" s="200">
        <v>28971320.999999966</v>
      </c>
      <c r="C7" s="201">
        <v>0</v>
      </c>
      <c r="D7" s="194">
        <v>26934288.999999989</v>
      </c>
      <c r="E7" s="193">
        <v>0</v>
      </c>
      <c r="F7" s="204">
        <v>2037032</v>
      </c>
      <c r="G7" s="205">
        <v>0</v>
      </c>
    </row>
    <row r="8" spans="1:18" ht="24.95" customHeight="1" x14ac:dyDescent="0.2">
      <c r="A8" s="192">
        <v>2001</v>
      </c>
      <c r="B8" s="200">
        <v>32615896.000000015</v>
      </c>
      <c r="C8" s="201">
        <f t="shared" ref="C8:C17" si="0">SUM(B8/B7-1)*100</f>
        <v>12.579940693764202</v>
      </c>
      <c r="D8" s="194">
        <v>30071216</v>
      </c>
      <c r="E8" s="193">
        <f t="shared" ref="E8:E13" si="1">SUM(D8/D7-1)*100</f>
        <v>11.646592935867028</v>
      </c>
      <c r="F8" s="204">
        <v>2544680</v>
      </c>
      <c r="G8" s="205">
        <f t="shared" ref="G8:G17" si="2">SUM(F8/F7-1)*100</f>
        <v>24.920963440927778</v>
      </c>
    </row>
    <row r="9" spans="1:18" ht="24.95" customHeight="1" x14ac:dyDescent="0.2">
      <c r="A9" s="192">
        <v>2002</v>
      </c>
      <c r="B9" s="200">
        <v>32945283.999999981</v>
      </c>
      <c r="C9" s="201">
        <f t="shared" si="0"/>
        <v>1.009900203262748</v>
      </c>
      <c r="D9" s="194">
        <v>30250808.000000007</v>
      </c>
      <c r="E9" s="193">
        <f t="shared" si="1"/>
        <v>0.59722227395129224</v>
      </c>
      <c r="F9" s="204">
        <v>2694476.0000000005</v>
      </c>
      <c r="G9" s="205">
        <f t="shared" si="2"/>
        <v>5.8866340757973701</v>
      </c>
    </row>
    <row r="10" spans="1:18" ht="24.95" customHeight="1" x14ac:dyDescent="0.2">
      <c r="A10" s="192">
        <v>2003</v>
      </c>
      <c r="B10" s="200">
        <v>30742036.999999989</v>
      </c>
      <c r="C10" s="201">
        <f t="shared" si="0"/>
        <v>-6.6875944975918085</v>
      </c>
      <c r="D10" s="194">
        <v>28534658.000000034</v>
      </c>
      <c r="E10" s="193">
        <f t="shared" si="1"/>
        <v>-5.6730716085334754</v>
      </c>
      <c r="F10" s="204">
        <v>2207379.0000000005</v>
      </c>
      <c r="G10" s="205">
        <f t="shared" si="2"/>
        <v>-18.077615091023258</v>
      </c>
    </row>
    <row r="11" spans="1:18" ht="24.95" customHeight="1" x14ac:dyDescent="0.2">
      <c r="A11" s="192">
        <v>2004</v>
      </c>
      <c r="B11" s="200">
        <v>36554525.00000003</v>
      </c>
      <c r="C11" s="201">
        <f t="shared" si="0"/>
        <v>18.907296221132142</v>
      </c>
      <c r="D11" s="194">
        <v>33727311.999999911</v>
      </c>
      <c r="E11" s="193">
        <f t="shared" si="1"/>
        <v>18.197708905429579</v>
      </c>
      <c r="F11" s="204">
        <v>2827212.9999999995</v>
      </c>
      <c r="G11" s="205">
        <f t="shared" si="2"/>
        <v>28.080089554172559</v>
      </c>
    </row>
    <row r="12" spans="1:18" ht="24.95" customHeight="1" x14ac:dyDescent="0.2">
      <c r="A12" s="192">
        <v>2005</v>
      </c>
      <c r="B12" s="200">
        <v>43095827.99999997</v>
      </c>
      <c r="C12" s="201">
        <f t="shared" si="0"/>
        <v>17.894646422022809</v>
      </c>
      <c r="D12" s="194">
        <v>39877656.000000015</v>
      </c>
      <c r="E12" s="193">
        <f t="shared" si="1"/>
        <v>18.235500060011066</v>
      </c>
      <c r="F12" s="204">
        <v>3218172.0000000014</v>
      </c>
      <c r="G12" s="205">
        <f t="shared" si="2"/>
        <v>13.828423963811787</v>
      </c>
    </row>
    <row r="13" spans="1:18" ht="24.95" customHeight="1" x14ac:dyDescent="0.2">
      <c r="A13" s="192">
        <v>2006</v>
      </c>
      <c r="B13" s="200">
        <v>46345828.000000015</v>
      </c>
      <c r="C13" s="201">
        <f t="shared" si="0"/>
        <v>7.5413332353193141</v>
      </c>
      <c r="D13" s="194">
        <v>43618631.99999994</v>
      </c>
      <c r="E13" s="193">
        <f t="shared" si="1"/>
        <v>9.3811331338028658</v>
      </c>
      <c r="F13" s="204">
        <v>2727195.9999999995</v>
      </c>
      <c r="G13" s="205">
        <f t="shared" si="2"/>
        <v>-15.256362929016898</v>
      </c>
    </row>
    <row r="14" spans="1:18" ht="24.95" customHeight="1" x14ac:dyDescent="0.2">
      <c r="A14" s="192">
        <v>2007</v>
      </c>
      <c r="B14" s="200">
        <v>50002469.000000067</v>
      </c>
      <c r="C14" s="201">
        <f t="shared" si="0"/>
        <v>7.8899032724154772</v>
      </c>
      <c r="D14" s="194">
        <v>47549517.999999978</v>
      </c>
      <c r="E14" s="193">
        <f t="shared" ref="E14:E22" si="3">SUM(D14/D13-1)*100</f>
        <v>9.0119424194689213</v>
      </c>
      <c r="F14" s="204">
        <v>2452951.0000000009</v>
      </c>
      <c r="G14" s="205">
        <f t="shared" si="2"/>
        <v>-10.055932906912401</v>
      </c>
    </row>
    <row r="15" spans="1:18" ht="24.95" customHeight="1" x14ac:dyDescent="0.2">
      <c r="A15" s="192">
        <v>2008</v>
      </c>
      <c r="B15" s="200">
        <v>48702481.999999963</v>
      </c>
      <c r="C15" s="201">
        <f t="shared" si="0"/>
        <v>-2.5998456196235087</v>
      </c>
      <c r="D15" s="194">
        <v>46583326</v>
      </c>
      <c r="E15" s="193">
        <f t="shared" si="3"/>
        <v>-2.0319701242817567</v>
      </c>
      <c r="F15" s="204">
        <v>2119156.0000000009</v>
      </c>
      <c r="G15" s="205">
        <f t="shared" si="2"/>
        <v>-13.607895143441507</v>
      </c>
    </row>
    <row r="16" spans="1:18" ht="24.95" customHeight="1" x14ac:dyDescent="0.2">
      <c r="A16" s="192">
        <v>2009</v>
      </c>
      <c r="B16" s="200">
        <v>56024143.99999997</v>
      </c>
      <c r="C16" s="201">
        <f t="shared" si="0"/>
        <v>15.033447371327014</v>
      </c>
      <c r="D16" s="194">
        <v>53915986.999999993</v>
      </c>
      <c r="E16" s="193">
        <f t="shared" si="3"/>
        <v>15.740956324157684</v>
      </c>
      <c r="F16" s="204">
        <v>2108157.0000000009</v>
      </c>
      <c r="G16" s="205">
        <f t="shared" si="2"/>
        <v>-0.51902738637457091</v>
      </c>
    </row>
    <row r="17" spans="1:7" ht="24.95" customHeight="1" x14ac:dyDescent="0.2">
      <c r="A17" s="192">
        <v>2010</v>
      </c>
      <c r="B17" s="200">
        <v>68258268.000000075</v>
      </c>
      <c r="C17" s="201">
        <f t="shared" si="0"/>
        <v>21.837235032096359</v>
      </c>
      <c r="D17" s="194">
        <v>65949270.000000022</v>
      </c>
      <c r="E17" s="193">
        <f t="shared" si="3"/>
        <v>22.318580572400592</v>
      </c>
      <c r="F17" s="204">
        <v>2308998.0000000014</v>
      </c>
      <c r="G17" s="205">
        <f t="shared" si="2"/>
        <v>9.5268521272372286</v>
      </c>
    </row>
    <row r="18" spans="1:7" ht="24.95" customHeight="1" x14ac:dyDescent="0.2">
      <c r="A18" s="192">
        <v>2011</v>
      </c>
      <c r="B18" s="200">
        <v>79244255.999999925</v>
      </c>
      <c r="C18" s="201">
        <f>SUM(B18/B17-1)*100</f>
        <v>16.094735951987293</v>
      </c>
      <c r="D18" s="194">
        <v>77083903.99999997</v>
      </c>
      <c r="E18" s="193">
        <f t="shared" si="3"/>
        <v>16.883634951531601</v>
      </c>
      <c r="F18" s="204">
        <v>2160351.9999999995</v>
      </c>
      <c r="G18" s="205">
        <f>SUM(F18/F17-1)*100</f>
        <v>-6.4376842249322719</v>
      </c>
    </row>
    <row r="19" spans="1:7" ht="24.95" customHeight="1" x14ac:dyDescent="0.2">
      <c r="A19" s="192">
        <v>2012</v>
      </c>
      <c r="B19" s="200">
        <v>85471709.99999997</v>
      </c>
      <c r="C19" s="201">
        <f>SUM(B19/B18-1)*100</f>
        <v>7.8585557040248499</v>
      </c>
      <c r="D19" s="194">
        <v>83203073.999999955</v>
      </c>
      <c r="E19" s="193">
        <f t="shared" si="3"/>
        <v>7.93832393335967</v>
      </c>
      <c r="F19" s="204">
        <v>2268636.0000000028</v>
      </c>
      <c r="G19" s="205">
        <f>SUM(F19/F18-1)*100</f>
        <v>5.0123313237844247</v>
      </c>
    </row>
    <row r="20" spans="1:7" ht="24.95" customHeight="1" x14ac:dyDescent="0.2">
      <c r="A20" s="192">
        <v>2013</v>
      </c>
      <c r="B20" s="200">
        <v>88943788.999999985</v>
      </c>
      <c r="C20" s="201">
        <f>SUM(B20/B19-1)*100</f>
        <v>4.0622552187150829</v>
      </c>
      <c r="D20" s="194">
        <v>86097998</v>
      </c>
      <c r="E20" s="193">
        <f t="shared" si="3"/>
        <v>3.4793474096883159</v>
      </c>
      <c r="F20" s="204">
        <v>2845790.9999999986</v>
      </c>
      <c r="G20" s="205">
        <f>SUM(F20/F19-1)*100</f>
        <v>25.440617181425097</v>
      </c>
    </row>
    <row r="21" spans="1:7" ht="24.95" customHeight="1" x14ac:dyDescent="0.2">
      <c r="A21" s="192">
        <v>2014</v>
      </c>
      <c r="B21" s="200">
        <v>94741258</v>
      </c>
      <c r="C21" s="201">
        <f>SUM(B21/B20-1)*100</f>
        <v>6.5181268587512164</v>
      </c>
      <c r="D21" s="194">
        <v>91257750.99999997</v>
      </c>
      <c r="E21" s="193">
        <f t="shared" si="3"/>
        <v>5.9928838298887843</v>
      </c>
      <c r="F21" s="204">
        <v>3483507.0000000047</v>
      </c>
      <c r="G21" s="205">
        <f>SUM(F21/F20-1)*100</f>
        <v>22.409094694586006</v>
      </c>
    </row>
    <row r="22" spans="1:7" ht="24.95" customHeight="1" thickBot="1" x14ac:dyDescent="0.25">
      <c r="A22" s="195">
        <v>2015</v>
      </c>
      <c r="B22" s="202">
        <v>94453798</v>
      </c>
      <c r="C22" s="203">
        <f>SUM(B22/B21-1)*100</f>
        <v>-0.30341585711264329</v>
      </c>
      <c r="D22" s="197">
        <v>91139119</v>
      </c>
      <c r="E22" s="196">
        <f t="shared" si="3"/>
        <v>-0.12999662899864095</v>
      </c>
      <c r="F22" s="206">
        <v>3314679</v>
      </c>
      <c r="G22" s="207">
        <f>SUM(F22/F21-1)*100</f>
        <v>-4.8464952130139132</v>
      </c>
    </row>
    <row r="23" spans="1:7" s="135" customFormat="1" ht="15" customHeight="1" x14ac:dyDescent="0.2">
      <c r="A23" s="133" t="s">
        <v>333</v>
      </c>
      <c r="B23" s="133"/>
      <c r="C23" s="133"/>
      <c r="D23" s="133"/>
      <c r="E23" s="133"/>
      <c r="F23" s="133"/>
      <c r="G23" s="134"/>
    </row>
    <row r="24" spans="1:7" s="135" customFormat="1" ht="15" customHeight="1" x14ac:dyDescent="0.2">
      <c r="A24" s="133" t="s">
        <v>331</v>
      </c>
      <c r="B24" s="133"/>
      <c r="C24" s="133"/>
      <c r="D24" s="133"/>
      <c r="E24" s="133"/>
      <c r="F24" s="133"/>
      <c r="G24" s="134"/>
    </row>
    <row r="25" spans="1:7" s="135" customFormat="1" ht="15" customHeight="1" x14ac:dyDescent="0.2">
      <c r="A25" s="133" t="s">
        <v>332</v>
      </c>
      <c r="B25" s="133"/>
      <c r="C25" s="133"/>
      <c r="D25" s="136"/>
      <c r="E25" s="136"/>
      <c r="F25" s="133"/>
      <c r="G25" s="134"/>
    </row>
  </sheetData>
  <mergeCells count="5">
    <mergeCell ref="B5:G5"/>
    <mergeCell ref="A5:A6"/>
    <mergeCell ref="J2:K2"/>
    <mergeCell ref="O2:P2"/>
    <mergeCell ref="F1:G1"/>
  </mergeCells>
  <phoneticPr fontId="0" type="noConversion"/>
  <hyperlinks>
    <hyperlink ref="F1" location="Sumário!A1" display="Sumário"/>
    <hyperlink ref="F1:G1" location="Sumário!C28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>
    <tabColor rgb="FFFFFF00"/>
  </sheetPr>
  <dimension ref="A1:R23"/>
  <sheetViews>
    <sheetView showGridLines="0" zoomScaleNormal="100" zoomScaleSheetLayoutView="85" workbookViewId="0"/>
  </sheetViews>
  <sheetFormatPr defaultColWidth="13.7109375" defaultRowHeight="24" customHeight="1" x14ac:dyDescent="0.2"/>
  <cols>
    <col min="1" max="1" width="29.7109375" style="5" customWidth="1"/>
    <col min="2" max="8" width="21" style="5" customWidth="1"/>
    <col min="9" max="9" width="13.7109375" style="4"/>
    <col min="10" max="16384" width="13.7109375" style="5"/>
  </cols>
  <sheetData>
    <row r="1" spans="1:18" ht="20.100000000000001" customHeight="1" x14ac:dyDescent="0.2">
      <c r="G1" s="468" t="s">
        <v>206</v>
      </c>
      <c r="H1" s="468"/>
    </row>
    <row r="2" spans="1:18" s="112" customFormat="1" ht="45" customHeight="1" x14ac:dyDescent="0.2">
      <c r="A2" s="111" t="s">
        <v>43</v>
      </c>
      <c r="E2" s="113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142</v>
      </c>
      <c r="B3" s="115"/>
      <c r="C3" s="115"/>
      <c r="D3" s="115"/>
      <c r="E3" s="115"/>
    </row>
    <row r="4" spans="1:18" s="116" customFormat="1" ht="24.95" customHeight="1" thickBot="1" x14ac:dyDescent="0.3">
      <c r="A4" s="321" t="s">
        <v>306</v>
      </c>
      <c r="B4" s="117"/>
      <c r="C4" s="117"/>
      <c r="D4" s="117"/>
      <c r="E4" s="117"/>
    </row>
    <row r="5" spans="1:18" ht="24" customHeight="1" x14ac:dyDescent="0.2">
      <c r="A5" s="502" t="s">
        <v>2</v>
      </c>
      <c r="B5" s="498" t="s">
        <v>51</v>
      </c>
      <c r="C5" s="498"/>
      <c r="D5" s="498"/>
      <c r="E5" s="498"/>
      <c r="F5" s="498"/>
      <c r="G5" s="498"/>
      <c r="H5" s="499"/>
    </row>
    <row r="6" spans="1:18" ht="24" customHeight="1" x14ac:dyDescent="0.2">
      <c r="A6" s="503"/>
      <c r="B6" s="508">
        <v>2014</v>
      </c>
      <c r="C6" s="508"/>
      <c r="D6" s="508"/>
      <c r="E6" s="508">
        <v>2015</v>
      </c>
      <c r="F6" s="508"/>
      <c r="G6" s="508"/>
      <c r="H6" s="501" t="str">
        <f>"Variação % - "&amp;E6&amp;"/"&amp;B6</f>
        <v>Variação % - 2015/2014</v>
      </c>
    </row>
    <row r="7" spans="1:18" ht="33.75" customHeight="1" x14ac:dyDescent="0.2">
      <c r="A7" s="503"/>
      <c r="B7" s="315" t="s">
        <v>1</v>
      </c>
      <c r="C7" s="198" t="s">
        <v>173</v>
      </c>
      <c r="D7" s="198" t="s">
        <v>177</v>
      </c>
      <c r="E7" s="315" t="s">
        <v>1</v>
      </c>
      <c r="F7" s="198" t="s">
        <v>173</v>
      </c>
      <c r="G7" s="198" t="s">
        <v>177</v>
      </c>
      <c r="H7" s="501"/>
    </row>
    <row r="8" spans="1:18" ht="24.95" customHeight="1" x14ac:dyDescent="0.2">
      <c r="A8" s="370" t="s">
        <v>6</v>
      </c>
      <c r="B8" s="371">
        <v>94741258</v>
      </c>
      <c r="C8" s="371">
        <v>91257751</v>
      </c>
      <c r="D8" s="371">
        <v>3483507</v>
      </c>
      <c r="E8" s="372">
        <v>94453798</v>
      </c>
      <c r="F8" s="371">
        <v>91139119</v>
      </c>
      <c r="G8" s="371">
        <v>3314679</v>
      </c>
      <c r="H8" s="373">
        <f t="shared" ref="H8:H20" si="0">SUM(E8/B8-1)*100</f>
        <v>-0.30341585711264329</v>
      </c>
    </row>
    <row r="9" spans="1:18" ht="24.95" customHeight="1" x14ac:dyDescent="0.2">
      <c r="A9" s="211" t="s">
        <v>14</v>
      </c>
      <c r="B9" s="200">
        <v>8610214.0000000019</v>
      </c>
      <c r="C9" s="204">
        <v>8191674.0000000009</v>
      </c>
      <c r="D9" s="204">
        <v>418540</v>
      </c>
      <c r="E9" s="286">
        <v>9177830.9999999963</v>
      </c>
      <c r="F9" s="194">
        <v>8642793.0000000019</v>
      </c>
      <c r="G9" s="194">
        <v>535037.99999999988</v>
      </c>
      <c r="H9" s="205">
        <f t="shared" si="0"/>
        <v>6.5923680874830026</v>
      </c>
    </row>
    <row r="10" spans="1:18" ht="24.95" customHeight="1" x14ac:dyDescent="0.2">
      <c r="A10" s="211" t="s">
        <v>15</v>
      </c>
      <c r="B10" s="200">
        <v>7180100.0000000009</v>
      </c>
      <c r="C10" s="204">
        <v>6975708.9999999991</v>
      </c>
      <c r="D10" s="204">
        <v>204390.99999999994</v>
      </c>
      <c r="E10" s="286">
        <v>7202927.0000000019</v>
      </c>
      <c r="F10" s="194">
        <v>6920926.0000000009</v>
      </c>
      <c r="G10" s="194">
        <v>282000.99999999994</v>
      </c>
      <c r="H10" s="205">
        <f t="shared" si="0"/>
        <v>0.31792036322615402</v>
      </c>
    </row>
    <row r="11" spans="1:18" ht="24.95" customHeight="1" x14ac:dyDescent="0.2">
      <c r="A11" s="211" t="s">
        <v>16</v>
      </c>
      <c r="B11" s="200">
        <v>7522505.9999999981</v>
      </c>
      <c r="C11" s="204">
        <v>7286677.0000000009</v>
      </c>
      <c r="D11" s="204">
        <v>235828.99999999997</v>
      </c>
      <c r="E11" s="286">
        <v>7683830</v>
      </c>
      <c r="F11" s="194">
        <v>7485460</v>
      </c>
      <c r="G11" s="194">
        <v>198370</v>
      </c>
      <c r="H11" s="205">
        <f t="shared" si="0"/>
        <v>2.1445512971342451</v>
      </c>
    </row>
    <row r="12" spans="1:18" ht="24.95" customHeight="1" x14ac:dyDescent="0.2">
      <c r="A12" s="211" t="s">
        <v>17</v>
      </c>
      <c r="B12" s="200">
        <v>7572426</v>
      </c>
      <c r="C12" s="204">
        <v>7331527</v>
      </c>
      <c r="D12" s="204">
        <v>240898.99999999997</v>
      </c>
      <c r="E12" s="286">
        <v>7778136.9999999991</v>
      </c>
      <c r="F12" s="194">
        <v>7545705.0000000009</v>
      </c>
      <c r="G12" s="194">
        <v>232431.99999999997</v>
      </c>
      <c r="H12" s="205">
        <f t="shared" si="0"/>
        <v>2.7165798648940198</v>
      </c>
    </row>
    <row r="13" spans="1:18" ht="24.95" customHeight="1" x14ac:dyDescent="0.2">
      <c r="A13" s="211" t="s">
        <v>18</v>
      </c>
      <c r="B13" s="200">
        <v>7642892</v>
      </c>
      <c r="C13" s="204">
        <v>7428395.0000000009</v>
      </c>
      <c r="D13" s="204">
        <v>214497</v>
      </c>
      <c r="E13" s="286">
        <v>7612489.0000000019</v>
      </c>
      <c r="F13" s="194">
        <v>7416883</v>
      </c>
      <c r="G13" s="194">
        <v>195606</v>
      </c>
      <c r="H13" s="205">
        <f t="shared" si="0"/>
        <v>-0.39779444744212356</v>
      </c>
    </row>
    <row r="14" spans="1:18" ht="24.95" customHeight="1" x14ac:dyDescent="0.2">
      <c r="A14" s="211" t="s">
        <v>19</v>
      </c>
      <c r="B14" s="200">
        <v>7147603.0000000009</v>
      </c>
      <c r="C14" s="204">
        <v>6623474</v>
      </c>
      <c r="D14" s="204">
        <v>524129.00000000017</v>
      </c>
      <c r="E14" s="286">
        <v>7333083.9999999991</v>
      </c>
      <c r="F14" s="194">
        <v>7120230.9999999981</v>
      </c>
      <c r="G14" s="194">
        <v>212853</v>
      </c>
      <c r="H14" s="205">
        <f t="shared" si="0"/>
        <v>2.5950098235729913</v>
      </c>
    </row>
    <row r="15" spans="1:18" ht="24.95" customHeight="1" x14ac:dyDescent="0.2">
      <c r="A15" s="211" t="s">
        <v>20</v>
      </c>
      <c r="B15" s="200">
        <v>8204151.0000000009</v>
      </c>
      <c r="C15" s="204">
        <v>7919864</v>
      </c>
      <c r="D15" s="204">
        <v>284286.99999999994</v>
      </c>
      <c r="E15" s="286">
        <v>8793698.0000000037</v>
      </c>
      <c r="F15" s="194">
        <v>8381337.0000000028</v>
      </c>
      <c r="G15" s="194">
        <v>412361</v>
      </c>
      <c r="H15" s="205">
        <f t="shared" si="0"/>
        <v>7.1859598878665443</v>
      </c>
    </row>
    <row r="16" spans="1:18" ht="24.95" customHeight="1" x14ac:dyDescent="0.2">
      <c r="A16" s="211" t="s">
        <v>21</v>
      </c>
      <c r="B16" s="200">
        <v>7958670.9999999981</v>
      </c>
      <c r="C16" s="204">
        <v>7751857.0000000009</v>
      </c>
      <c r="D16" s="204">
        <v>206814.00000000003</v>
      </c>
      <c r="E16" s="286">
        <v>7733983</v>
      </c>
      <c r="F16" s="194">
        <v>7540733.0000000009</v>
      </c>
      <c r="G16" s="194">
        <v>193250</v>
      </c>
      <c r="H16" s="205">
        <f t="shared" si="0"/>
        <v>-2.8231849262269848</v>
      </c>
    </row>
    <row r="17" spans="1:8" ht="24.95" customHeight="1" x14ac:dyDescent="0.2">
      <c r="A17" s="211" t="s">
        <v>22</v>
      </c>
      <c r="B17" s="200">
        <v>7723664.9999999991</v>
      </c>
      <c r="C17" s="204">
        <v>7517454.9999999991</v>
      </c>
      <c r="D17" s="204">
        <v>206210.00000000003</v>
      </c>
      <c r="E17" s="286">
        <v>7551670.0000000028</v>
      </c>
      <c r="F17" s="194">
        <v>7311326.9999999981</v>
      </c>
      <c r="G17" s="194">
        <v>240343</v>
      </c>
      <c r="H17" s="205">
        <f t="shared" si="0"/>
        <v>-2.2268573274474734</v>
      </c>
    </row>
    <row r="18" spans="1:8" ht="24.95" customHeight="1" x14ac:dyDescent="0.2">
      <c r="A18" s="211" t="s">
        <v>23</v>
      </c>
      <c r="B18" s="200">
        <v>8341212.9999999991</v>
      </c>
      <c r="C18" s="204">
        <v>8056647.0000000028</v>
      </c>
      <c r="D18" s="204">
        <v>284565.99999999994</v>
      </c>
      <c r="E18" s="286">
        <v>7802187</v>
      </c>
      <c r="F18" s="194">
        <v>7546784</v>
      </c>
      <c r="G18" s="194">
        <v>255403.00000000012</v>
      </c>
      <c r="H18" s="205">
        <f t="shared" si="0"/>
        <v>-6.4622016006544714</v>
      </c>
    </row>
    <row r="19" spans="1:8" ht="24.95" customHeight="1" x14ac:dyDescent="0.2">
      <c r="A19" s="211" t="s">
        <v>24</v>
      </c>
      <c r="B19" s="200">
        <v>8116313.9999999991</v>
      </c>
      <c r="C19" s="204">
        <v>7842940.0000000009</v>
      </c>
      <c r="D19" s="204">
        <v>273373.99999999994</v>
      </c>
      <c r="E19" s="286">
        <v>7481593.9999999991</v>
      </c>
      <c r="F19" s="194">
        <v>7291470.9999999991</v>
      </c>
      <c r="G19" s="194">
        <v>190123.00000000003</v>
      </c>
      <c r="H19" s="205">
        <f t="shared" si="0"/>
        <v>-7.8202987218089381</v>
      </c>
    </row>
    <row r="20" spans="1:8" ht="24.95" customHeight="1" thickBot="1" x14ac:dyDescent="0.25">
      <c r="A20" s="212" t="s">
        <v>25</v>
      </c>
      <c r="B20" s="202">
        <v>8721503.0000000037</v>
      </c>
      <c r="C20" s="206">
        <v>8331532</v>
      </c>
      <c r="D20" s="206">
        <v>389971.00000000012</v>
      </c>
      <c r="E20" s="287">
        <v>8302368</v>
      </c>
      <c r="F20" s="197">
        <v>7935469</v>
      </c>
      <c r="G20" s="197">
        <v>366898.99999999994</v>
      </c>
      <c r="H20" s="207">
        <f t="shared" si="0"/>
        <v>-4.8057657034573431</v>
      </c>
    </row>
    <row r="21" spans="1:8" s="135" customFormat="1" ht="15" customHeight="1" x14ac:dyDescent="0.2">
      <c r="A21" s="133" t="s">
        <v>333</v>
      </c>
      <c r="B21" s="133"/>
      <c r="C21" s="133"/>
      <c r="D21" s="133"/>
      <c r="E21" s="133"/>
      <c r="F21" s="133"/>
      <c r="G21" s="134"/>
    </row>
    <row r="22" spans="1:8" s="135" customFormat="1" ht="15" customHeight="1" x14ac:dyDescent="0.2">
      <c r="A22" s="133" t="s">
        <v>331</v>
      </c>
      <c r="B22" s="133"/>
      <c r="C22" s="133"/>
      <c r="D22" s="133"/>
      <c r="E22" s="133"/>
      <c r="F22" s="133"/>
      <c r="G22" s="134"/>
    </row>
    <row r="23" spans="1:8" s="135" customFormat="1" ht="15" customHeight="1" x14ac:dyDescent="0.2">
      <c r="A23" s="133" t="s">
        <v>332</v>
      </c>
      <c r="B23" s="133"/>
      <c r="C23" s="133"/>
      <c r="D23" s="136"/>
      <c r="E23" s="136"/>
      <c r="F23" s="133"/>
      <c r="G23" s="134"/>
    </row>
  </sheetData>
  <mergeCells count="8">
    <mergeCell ref="J2:K2"/>
    <mergeCell ref="O2:P2"/>
    <mergeCell ref="B6:D6"/>
    <mergeCell ref="A5:A7"/>
    <mergeCell ref="E6:G6"/>
    <mergeCell ref="B5:H5"/>
    <mergeCell ref="H6:H7"/>
    <mergeCell ref="G1:H1"/>
  </mergeCells>
  <phoneticPr fontId="0" type="noConversion"/>
  <hyperlinks>
    <hyperlink ref="G1" location="Sumário!A1" display="Sumário"/>
    <hyperlink ref="G1:H1" location="Sumário!C29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4">
    <tabColor rgb="FF00B050"/>
  </sheetPr>
  <dimension ref="A1:S8"/>
  <sheetViews>
    <sheetView showGridLines="0" zoomScaleNormal="100" zoomScaleSheetLayoutView="85" workbookViewId="0"/>
  </sheetViews>
  <sheetFormatPr defaultRowHeight="40.5" customHeight="1" x14ac:dyDescent="0.2"/>
  <cols>
    <col min="1" max="18" width="9.28515625" style="545" customWidth="1"/>
    <col min="19" max="19" width="9.28515625" style="547" customWidth="1"/>
    <col min="20" max="16384" width="9.140625" style="545"/>
  </cols>
  <sheetData>
    <row r="1" spans="1:19" ht="20.100000000000001" customHeight="1" x14ac:dyDescent="0.2">
      <c r="Q1" s="546" t="s">
        <v>206</v>
      </c>
      <c r="R1" s="546"/>
    </row>
    <row r="6" spans="1:19" ht="40.5" customHeight="1" x14ac:dyDescent="0.2">
      <c r="A6" s="560" t="s">
        <v>197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  <c r="M6" s="560"/>
      <c r="N6" s="560"/>
      <c r="O6" s="560"/>
      <c r="P6" s="560"/>
      <c r="Q6" s="560"/>
      <c r="R6" s="560"/>
    </row>
    <row r="7" spans="1:19" ht="40.5" customHeight="1" x14ac:dyDescent="0.2">
      <c r="A7" s="560"/>
      <c r="B7" s="560"/>
      <c r="C7" s="560"/>
      <c r="D7" s="560"/>
      <c r="E7" s="560"/>
      <c r="F7" s="560"/>
      <c r="G7" s="560"/>
      <c r="H7" s="560"/>
      <c r="I7" s="560"/>
      <c r="J7" s="560"/>
      <c r="K7" s="560"/>
      <c r="L7" s="560"/>
      <c r="M7" s="560"/>
      <c r="N7" s="560"/>
      <c r="O7" s="560"/>
      <c r="P7" s="560"/>
      <c r="Q7" s="560"/>
      <c r="R7" s="560"/>
      <c r="S7" s="545"/>
    </row>
    <row r="8" spans="1:19" ht="40.5" customHeight="1" x14ac:dyDescent="0.2">
      <c r="A8" s="560"/>
      <c r="B8" s="560"/>
      <c r="C8" s="560"/>
      <c r="D8" s="560"/>
      <c r="E8" s="560"/>
      <c r="F8" s="560"/>
      <c r="G8" s="560"/>
      <c r="H8" s="560"/>
      <c r="I8" s="560"/>
      <c r="J8" s="560"/>
      <c r="K8" s="560"/>
      <c r="L8" s="560"/>
      <c r="M8" s="560"/>
      <c r="N8" s="560"/>
      <c r="O8" s="560"/>
      <c r="P8" s="560"/>
      <c r="Q8" s="560"/>
      <c r="R8" s="560"/>
    </row>
  </sheetData>
  <mergeCells count="2">
    <mergeCell ref="A6:R8"/>
    <mergeCell ref="Q1:R1"/>
  </mergeCells>
  <phoneticPr fontId="0" type="noConversion"/>
  <hyperlinks>
    <hyperlink ref="Q1" location="Sumário!A1" display="Sumário"/>
    <hyperlink ref="Q1:R1" location="Sumário!B31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6">
    <tabColor rgb="FFFFFF00"/>
  </sheetPr>
  <dimension ref="A1:R171"/>
  <sheetViews>
    <sheetView showGridLines="0" zoomScaleNormal="100" zoomScaleSheetLayoutView="85" workbookViewId="0"/>
  </sheetViews>
  <sheetFormatPr defaultColWidth="26.42578125" defaultRowHeight="20.100000000000001" customHeight="1" x14ac:dyDescent="0.2"/>
  <cols>
    <col min="1" max="3" width="57.7109375" style="82" customWidth="1"/>
    <col min="4" max="4" width="14.140625" style="82" customWidth="1"/>
    <col min="5" max="16384" width="26.42578125" style="82"/>
  </cols>
  <sheetData>
    <row r="1" spans="1:18" ht="20.100000000000001" customHeight="1" x14ac:dyDescent="0.2">
      <c r="C1" s="445" t="s">
        <v>206</v>
      </c>
    </row>
    <row r="2" spans="1:18" s="112" customFormat="1" ht="45" customHeight="1" x14ac:dyDescent="0.2">
      <c r="A2" s="111" t="s">
        <v>43</v>
      </c>
      <c r="D2" s="541"/>
      <c r="E2" s="151"/>
      <c r="G2" s="151"/>
      <c r="H2" s="151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188</v>
      </c>
      <c r="B3" s="115"/>
      <c r="C3" s="115"/>
      <c r="D3" s="115"/>
      <c r="E3" s="115"/>
    </row>
    <row r="4" spans="1:18" s="116" customFormat="1" ht="24.95" customHeight="1" thickBot="1" x14ac:dyDescent="0.3">
      <c r="A4" s="321" t="s">
        <v>311</v>
      </c>
      <c r="B4" s="117"/>
      <c r="C4" s="117"/>
      <c r="D4" s="117"/>
      <c r="E4" s="117"/>
    </row>
    <row r="5" spans="1:18" ht="24.95" customHeight="1" x14ac:dyDescent="0.2">
      <c r="A5" s="510" t="s">
        <v>58</v>
      </c>
      <c r="B5" s="512" t="s">
        <v>178</v>
      </c>
      <c r="C5" s="513"/>
    </row>
    <row r="6" spans="1:18" ht="24.95" customHeight="1" x14ac:dyDescent="0.2">
      <c r="A6" s="511"/>
      <c r="B6" s="215">
        <v>2014</v>
      </c>
      <c r="C6" s="216">
        <v>2015</v>
      </c>
    </row>
    <row r="7" spans="1:18" ht="24.95" customHeight="1" x14ac:dyDescent="0.2">
      <c r="A7" s="217" t="s">
        <v>6</v>
      </c>
      <c r="B7" s="288">
        <v>18227</v>
      </c>
      <c r="C7" s="289">
        <v>19458</v>
      </c>
      <c r="D7" s="83"/>
    </row>
    <row r="8" spans="1:18" s="89" customFormat="1" ht="24.95" customHeight="1" x14ac:dyDescent="0.2">
      <c r="A8" s="217" t="s">
        <v>59</v>
      </c>
      <c r="B8" s="288">
        <v>860</v>
      </c>
      <c r="C8" s="289">
        <v>963</v>
      </c>
    </row>
    <row r="9" spans="1:18" ht="24.95" customHeight="1" x14ac:dyDescent="0.2">
      <c r="A9" s="218" t="s">
        <v>60</v>
      </c>
      <c r="B9" s="290">
        <v>71</v>
      </c>
      <c r="C9" s="291">
        <v>88</v>
      </c>
    </row>
    <row r="10" spans="1:18" ht="24.95" customHeight="1" x14ac:dyDescent="0.2">
      <c r="A10" s="218" t="s">
        <v>61</v>
      </c>
      <c r="B10" s="290">
        <v>70</v>
      </c>
      <c r="C10" s="291">
        <v>67</v>
      </c>
    </row>
    <row r="11" spans="1:18" ht="24.95" customHeight="1" x14ac:dyDescent="0.2">
      <c r="A11" s="218" t="s">
        <v>62</v>
      </c>
      <c r="B11" s="290">
        <v>235</v>
      </c>
      <c r="C11" s="291">
        <v>269</v>
      </c>
    </row>
    <row r="12" spans="1:18" ht="24.95" customHeight="1" x14ac:dyDescent="0.2">
      <c r="A12" s="218" t="s">
        <v>63</v>
      </c>
      <c r="B12" s="290">
        <v>254</v>
      </c>
      <c r="C12" s="291">
        <v>246</v>
      </c>
    </row>
    <row r="13" spans="1:18" ht="24.95" customHeight="1" x14ac:dyDescent="0.2">
      <c r="A13" s="218" t="s">
        <v>64</v>
      </c>
      <c r="B13" s="290">
        <v>133</v>
      </c>
      <c r="C13" s="291">
        <v>155</v>
      </c>
    </row>
    <row r="14" spans="1:18" ht="24.95" customHeight="1" x14ac:dyDescent="0.2">
      <c r="A14" s="218" t="s">
        <v>65</v>
      </c>
      <c r="B14" s="290">
        <v>40</v>
      </c>
      <c r="C14" s="291">
        <v>69</v>
      </c>
    </row>
    <row r="15" spans="1:18" ht="24.95" customHeight="1" x14ac:dyDescent="0.2">
      <c r="A15" s="218" t="s">
        <v>66</v>
      </c>
      <c r="B15" s="290">
        <v>57</v>
      </c>
      <c r="C15" s="291">
        <v>69</v>
      </c>
    </row>
    <row r="16" spans="1:18" s="89" customFormat="1" ht="24.95" customHeight="1" x14ac:dyDescent="0.2">
      <c r="A16" s="217" t="s">
        <v>67</v>
      </c>
      <c r="B16" s="288">
        <v>3441</v>
      </c>
      <c r="C16" s="289">
        <v>3671</v>
      </c>
    </row>
    <row r="17" spans="1:3" ht="24.95" customHeight="1" x14ac:dyDescent="0.2">
      <c r="A17" s="218" t="s">
        <v>68</v>
      </c>
      <c r="B17" s="290">
        <v>265</v>
      </c>
      <c r="C17" s="291">
        <v>298</v>
      </c>
    </row>
    <row r="18" spans="1:3" ht="24.95" customHeight="1" x14ac:dyDescent="0.2">
      <c r="A18" s="218" t="s">
        <v>69</v>
      </c>
      <c r="B18" s="290">
        <v>925</v>
      </c>
      <c r="C18" s="291">
        <v>968</v>
      </c>
    </row>
    <row r="19" spans="1:3" ht="24.95" customHeight="1" x14ac:dyDescent="0.2">
      <c r="A19" s="218" t="s">
        <v>70</v>
      </c>
      <c r="B19" s="290">
        <v>427</v>
      </c>
      <c r="C19" s="291">
        <v>437</v>
      </c>
    </row>
    <row r="20" spans="1:3" ht="24.95" customHeight="1" x14ac:dyDescent="0.2">
      <c r="A20" s="218" t="s">
        <v>71</v>
      </c>
      <c r="B20" s="290">
        <v>203</v>
      </c>
      <c r="C20" s="291">
        <v>212</v>
      </c>
    </row>
    <row r="21" spans="1:3" ht="24.95" customHeight="1" x14ac:dyDescent="0.2">
      <c r="A21" s="218" t="s">
        <v>72</v>
      </c>
      <c r="B21" s="290">
        <v>328</v>
      </c>
      <c r="C21" s="291">
        <v>331</v>
      </c>
    </row>
    <row r="22" spans="1:3" ht="24.95" customHeight="1" x14ac:dyDescent="0.2">
      <c r="A22" s="218" t="s">
        <v>73</v>
      </c>
      <c r="B22" s="290">
        <v>811</v>
      </c>
      <c r="C22" s="291">
        <v>948</v>
      </c>
    </row>
    <row r="23" spans="1:3" ht="24.95" customHeight="1" x14ac:dyDescent="0.2">
      <c r="A23" s="218" t="s">
        <v>74</v>
      </c>
      <c r="B23" s="290">
        <v>99</v>
      </c>
      <c r="C23" s="291">
        <v>86</v>
      </c>
    </row>
    <row r="24" spans="1:3" ht="24.95" customHeight="1" x14ac:dyDescent="0.2">
      <c r="A24" s="218" t="s">
        <v>75</v>
      </c>
      <c r="B24" s="290">
        <v>226</v>
      </c>
      <c r="C24" s="291">
        <v>218</v>
      </c>
    </row>
    <row r="25" spans="1:3" ht="24.95" customHeight="1" x14ac:dyDescent="0.2">
      <c r="A25" s="218" t="s">
        <v>76</v>
      </c>
      <c r="B25" s="290">
        <v>157</v>
      </c>
      <c r="C25" s="291">
        <v>173</v>
      </c>
    </row>
    <row r="26" spans="1:3" s="89" customFormat="1" ht="24.95" customHeight="1" x14ac:dyDescent="0.2">
      <c r="A26" s="217" t="s">
        <v>77</v>
      </c>
      <c r="B26" s="288">
        <v>9234</v>
      </c>
      <c r="C26" s="289">
        <v>9869</v>
      </c>
    </row>
    <row r="27" spans="1:3" ht="24.95" customHeight="1" x14ac:dyDescent="0.2">
      <c r="A27" s="218" t="s">
        <v>78</v>
      </c>
      <c r="B27" s="290">
        <v>247</v>
      </c>
      <c r="C27" s="291">
        <v>224</v>
      </c>
    </row>
    <row r="28" spans="1:3" ht="24.95" customHeight="1" x14ac:dyDescent="0.2">
      <c r="A28" s="218" t="s">
        <v>79</v>
      </c>
      <c r="B28" s="290">
        <v>1535</v>
      </c>
      <c r="C28" s="291">
        <v>1550</v>
      </c>
    </row>
    <row r="29" spans="1:3" ht="24.95" customHeight="1" x14ac:dyDescent="0.2">
      <c r="A29" s="218" t="s">
        <v>80</v>
      </c>
      <c r="B29" s="290">
        <v>2464</v>
      </c>
      <c r="C29" s="291">
        <v>2678</v>
      </c>
    </row>
    <row r="30" spans="1:3" ht="24.95" customHeight="1" x14ac:dyDescent="0.2">
      <c r="A30" s="218" t="s">
        <v>81</v>
      </c>
      <c r="B30" s="290">
        <v>4988</v>
      </c>
      <c r="C30" s="291">
        <v>5417</v>
      </c>
    </row>
    <row r="31" spans="1:3" s="89" customFormat="1" ht="24.95" customHeight="1" x14ac:dyDescent="0.2">
      <c r="A31" s="217" t="s">
        <v>82</v>
      </c>
      <c r="B31" s="288">
        <v>3137</v>
      </c>
      <c r="C31" s="289">
        <v>3285</v>
      </c>
    </row>
    <row r="32" spans="1:3" ht="24.95" customHeight="1" x14ac:dyDescent="0.2">
      <c r="A32" s="218" t="s">
        <v>83</v>
      </c>
      <c r="B32" s="290">
        <v>1172</v>
      </c>
      <c r="C32" s="291">
        <v>1158</v>
      </c>
    </row>
    <row r="33" spans="1:5" ht="24.95" customHeight="1" x14ac:dyDescent="0.2">
      <c r="A33" s="218" t="s">
        <v>84</v>
      </c>
      <c r="B33" s="290">
        <v>1144</v>
      </c>
      <c r="C33" s="291">
        <v>1171</v>
      </c>
    </row>
    <row r="34" spans="1:5" ht="24.95" customHeight="1" x14ac:dyDescent="0.2">
      <c r="A34" s="218" t="s">
        <v>85</v>
      </c>
      <c r="B34" s="290">
        <v>821</v>
      </c>
      <c r="C34" s="291">
        <v>956</v>
      </c>
    </row>
    <row r="35" spans="1:5" s="89" customFormat="1" ht="24.95" customHeight="1" x14ac:dyDescent="0.2">
      <c r="A35" s="217" t="s">
        <v>86</v>
      </c>
      <c r="B35" s="288">
        <v>1555</v>
      </c>
      <c r="C35" s="289">
        <v>1670</v>
      </c>
    </row>
    <row r="36" spans="1:5" ht="24.95" customHeight="1" x14ac:dyDescent="0.2">
      <c r="A36" s="218" t="s">
        <v>87</v>
      </c>
      <c r="B36" s="290">
        <v>512</v>
      </c>
      <c r="C36" s="291">
        <v>546</v>
      </c>
    </row>
    <row r="37" spans="1:5" ht="24.95" customHeight="1" x14ac:dyDescent="0.2">
      <c r="A37" s="218" t="s">
        <v>88</v>
      </c>
      <c r="B37" s="290">
        <v>451</v>
      </c>
      <c r="C37" s="291">
        <v>483</v>
      </c>
    </row>
    <row r="38" spans="1:5" ht="24.95" customHeight="1" x14ac:dyDescent="0.2">
      <c r="A38" s="218" t="s">
        <v>89</v>
      </c>
      <c r="B38" s="290">
        <v>285</v>
      </c>
      <c r="C38" s="291">
        <v>326</v>
      </c>
    </row>
    <row r="39" spans="1:5" ht="24.75" customHeight="1" thickBot="1" x14ac:dyDescent="0.25">
      <c r="A39" s="219" t="s">
        <v>90</v>
      </c>
      <c r="B39" s="292">
        <v>307</v>
      </c>
      <c r="C39" s="293">
        <v>315</v>
      </c>
      <c r="D39" s="87"/>
    </row>
    <row r="40" spans="1:5" s="383" customFormat="1" ht="15.95" customHeight="1" x14ac:dyDescent="0.2">
      <c r="A40" s="514" t="s">
        <v>179</v>
      </c>
      <c r="B40" s="514"/>
      <c r="C40" s="514"/>
      <c r="D40" s="381"/>
      <c r="E40" s="382"/>
    </row>
    <row r="41" spans="1:5" s="383" customFormat="1" ht="45" customHeight="1" x14ac:dyDescent="0.2">
      <c r="A41" s="509" t="s">
        <v>272</v>
      </c>
      <c r="B41" s="509"/>
      <c r="C41" s="509"/>
      <c r="D41" s="384"/>
    </row>
    <row r="42" spans="1:5" s="383" customFormat="1" ht="40.5" customHeight="1" x14ac:dyDescent="0.2">
      <c r="A42" s="509" t="s">
        <v>273</v>
      </c>
      <c r="B42" s="509"/>
      <c r="C42" s="509"/>
      <c r="D42" s="384"/>
    </row>
    <row r="43" spans="1:5" s="386" customFormat="1" ht="19.5" customHeight="1" x14ac:dyDescent="0.2">
      <c r="A43" s="509" t="s">
        <v>274</v>
      </c>
      <c r="B43" s="509"/>
      <c r="C43" s="509"/>
      <c r="D43" s="385"/>
    </row>
    <row r="44" spans="1:5" s="383" customFormat="1" ht="18.75" customHeight="1" x14ac:dyDescent="0.2">
      <c r="A44" s="387" t="s">
        <v>310</v>
      </c>
      <c r="B44" s="387"/>
      <c r="C44" s="387"/>
      <c r="D44" s="388"/>
    </row>
    <row r="45" spans="1:5" ht="20.100000000000001" customHeight="1" x14ac:dyDescent="0.2">
      <c r="A45" s="84"/>
    </row>
    <row r="46" spans="1:5" ht="20.100000000000001" customHeight="1" x14ac:dyDescent="0.2">
      <c r="A46" s="84"/>
    </row>
    <row r="47" spans="1:5" ht="20.100000000000001" customHeight="1" x14ac:dyDescent="0.2">
      <c r="A47" s="84"/>
    </row>
    <row r="48" spans="1:5" ht="20.100000000000001" customHeight="1" x14ac:dyDescent="0.2">
      <c r="A48" s="84"/>
    </row>
    <row r="49" spans="1:6" ht="20.100000000000001" customHeight="1" x14ac:dyDescent="0.2">
      <c r="A49" s="85"/>
    </row>
    <row r="54" spans="1:6" ht="20.100000000000001" customHeight="1" x14ac:dyDescent="0.2">
      <c r="A54" s="87"/>
      <c r="B54" s="87"/>
      <c r="C54" s="87"/>
      <c r="D54" s="87"/>
      <c r="E54" s="87"/>
      <c r="F54" s="87"/>
    </row>
    <row r="55" spans="1:6" ht="20.100000000000001" customHeight="1" x14ac:dyDescent="0.2">
      <c r="A55" s="87"/>
      <c r="B55" s="87"/>
      <c r="C55" s="87"/>
      <c r="D55" s="87"/>
      <c r="E55" s="87"/>
      <c r="F55" s="87"/>
    </row>
    <row r="56" spans="1:6" ht="20.100000000000001" customHeight="1" x14ac:dyDescent="0.2">
      <c r="A56" s="87"/>
      <c r="B56" s="87"/>
      <c r="C56" s="87"/>
      <c r="D56" s="87"/>
      <c r="E56" s="87"/>
      <c r="F56" s="87"/>
    </row>
    <row r="169" spans="1:5" ht="20.100000000000001" customHeight="1" x14ac:dyDescent="0.2">
      <c r="A169" s="87"/>
      <c r="B169" s="87"/>
      <c r="C169" s="87"/>
      <c r="D169" s="87"/>
      <c r="E169" s="87"/>
    </row>
    <row r="170" spans="1:5" ht="20.100000000000001" customHeight="1" x14ac:dyDescent="0.2">
      <c r="A170" s="87"/>
      <c r="B170" s="87"/>
      <c r="C170" s="87"/>
      <c r="D170" s="87"/>
      <c r="E170" s="87"/>
    </row>
    <row r="171" spans="1:5" ht="20.100000000000001" customHeight="1" x14ac:dyDescent="0.2">
      <c r="A171" s="87"/>
      <c r="B171" s="87"/>
      <c r="C171" s="87"/>
      <c r="D171" s="87"/>
      <c r="E171" s="87"/>
    </row>
  </sheetData>
  <mergeCells count="8">
    <mergeCell ref="A43:C43"/>
    <mergeCell ref="J2:K2"/>
    <mergeCell ref="O2:P2"/>
    <mergeCell ref="A42:C42"/>
    <mergeCell ref="A5:A6"/>
    <mergeCell ref="B5:C5"/>
    <mergeCell ref="A40:C40"/>
    <mergeCell ref="A41:C41"/>
  </mergeCells>
  <hyperlinks>
    <hyperlink ref="C1" location="Sumário!C32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7">
    <tabColor rgb="FFFFFF00"/>
  </sheetPr>
  <dimension ref="A1:R177"/>
  <sheetViews>
    <sheetView showGridLines="0" zoomScaleNormal="100" zoomScaleSheetLayoutView="70" workbookViewId="0"/>
  </sheetViews>
  <sheetFormatPr defaultColWidth="26.42578125" defaultRowHeight="20.100000000000001" customHeight="1" x14ac:dyDescent="0.2"/>
  <cols>
    <col min="1" max="1" width="39.7109375" style="82" customWidth="1"/>
    <col min="2" max="7" width="22.28515625" style="82" customWidth="1"/>
    <col min="8" max="16384" width="26.42578125" style="82"/>
  </cols>
  <sheetData>
    <row r="1" spans="1:18" ht="20.100000000000001" customHeight="1" x14ac:dyDescent="0.2">
      <c r="G1" s="445" t="s">
        <v>206</v>
      </c>
    </row>
    <row r="2" spans="1:18" s="112" customFormat="1" ht="45" customHeight="1" x14ac:dyDescent="0.2">
      <c r="A2" s="111" t="s">
        <v>43</v>
      </c>
      <c r="C2" s="214"/>
      <c r="E2" s="151"/>
      <c r="H2" s="151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188</v>
      </c>
      <c r="B3" s="115"/>
      <c r="C3" s="115"/>
      <c r="D3" s="115"/>
      <c r="E3" s="115"/>
    </row>
    <row r="4" spans="1:18" s="116" customFormat="1" ht="24.95" customHeight="1" thickBot="1" x14ac:dyDescent="0.3">
      <c r="A4" s="321" t="s">
        <v>312</v>
      </c>
      <c r="B4" s="117"/>
      <c r="C4" s="117"/>
      <c r="D4" s="117"/>
      <c r="E4" s="117"/>
    </row>
    <row r="5" spans="1:18" ht="24.95" customHeight="1" x14ac:dyDescent="0.2">
      <c r="A5" s="510" t="s">
        <v>58</v>
      </c>
      <c r="B5" s="512" t="s">
        <v>313</v>
      </c>
      <c r="C5" s="512"/>
      <c r="D5" s="512"/>
      <c r="E5" s="512"/>
      <c r="F5" s="512"/>
      <c r="G5" s="513"/>
    </row>
    <row r="6" spans="1:18" ht="24.95" customHeight="1" x14ac:dyDescent="0.2">
      <c r="A6" s="511"/>
      <c r="B6" s="516">
        <v>2014</v>
      </c>
      <c r="C6" s="516"/>
      <c r="D6" s="516"/>
      <c r="E6" s="516">
        <v>2015</v>
      </c>
      <c r="F6" s="516"/>
      <c r="G6" s="517"/>
    </row>
    <row r="7" spans="1:18" ht="50.1" customHeight="1" x14ac:dyDescent="0.2">
      <c r="A7" s="511"/>
      <c r="B7" s="222" t="s">
        <v>180</v>
      </c>
      <c r="C7" s="222" t="s">
        <v>181</v>
      </c>
      <c r="D7" s="222" t="s">
        <v>182</v>
      </c>
      <c r="E7" s="222" t="s">
        <v>180</v>
      </c>
      <c r="F7" s="222" t="s">
        <v>181</v>
      </c>
      <c r="G7" s="223" t="s">
        <v>182</v>
      </c>
    </row>
    <row r="8" spans="1:18" ht="24.95" customHeight="1" x14ac:dyDescent="0.2">
      <c r="A8" s="217" t="s">
        <v>6</v>
      </c>
      <c r="B8" s="288">
        <v>8138</v>
      </c>
      <c r="C8" s="288">
        <v>448087</v>
      </c>
      <c r="D8" s="288">
        <v>955557</v>
      </c>
      <c r="E8" s="288">
        <v>7117</v>
      </c>
      <c r="F8" s="288">
        <v>393970</v>
      </c>
      <c r="G8" s="289">
        <v>837169</v>
      </c>
    </row>
    <row r="9" spans="1:18" s="89" customFormat="1" ht="24.95" customHeight="1" x14ac:dyDescent="0.2">
      <c r="A9" s="217" t="s">
        <v>59</v>
      </c>
      <c r="B9" s="288">
        <v>670</v>
      </c>
      <c r="C9" s="288">
        <v>24945</v>
      </c>
      <c r="D9" s="288">
        <v>53982</v>
      </c>
      <c r="E9" s="288">
        <v>605</v>
      </c>
      <c r="F9" s="288">
        <v>21342</v>
      </c>
      <c r="G9" s="289">
        <v>44908</v>
      </c>
    </row>
    <row r="10" spans="1:18" ht="24.95" customHeight="1" x14ac:dyDescent="0.2">
      <c r="A10" s="218" t="s">
        <v>60</v>
      </c>
      <c r="B10" s="290">
        <v>86</v>
      </c>
      <c r="C10" s="290">
        <v>2319</v>
      </c>
      <c r="D10" s="290">
        <v>6326</v>
      </c>
      <c r="E10" s="294">
        <v>92</v>
      </c>
      <c r="F10" s="295">
        <v>2346</v>
      </c>
      <c r="G10" s="296">
        <v>5783</v>
      </c>
    </row>
    <row r="11" spans="1:18" ht="24.95" customHeight="1" x14ac:dyDescent="0.2">
      <c r="A11" s="218" t="s">
        <v>61</v>
      </c>
      <c r="B11" s="290">
        <v>13</v>
      </c>
      <c r="C11" s="290">
        <v>458</v>
      </c>
      <c r="D11" s="290">
        <v>859</v>
      </c>
      <c r="E11" s="294">
        <v>13</v>
      </c>
      <c r="F11" s="295">
        <v>528</v>
      </c>
      <c r="G11" s="296">
        <v>753</v>
      </c>
    </row>
    <row r="12" spans="1:18" ht="24.95" customHeight="1" x14ac:dyDescent="0.2">
      <c r="A12" s="218" t="s">
        <v>62</v>
      </c>
      <c r="B12" s="290">
        <v>224</v>
      </c>
      <c r="C12" s="290">
        <v>9756</v>
      </c>
      <c r="D12" s="290">
        <v>20212</v>
      </c>
      <c r="E12" s="294">
        <v>198</v>
      </c>
      <c r="F12" s="295">
        <v>6994</v>
      </c>
      <c r="G12" s="296">
        <v>15168</v>
      </c>
    </row>
    <row r="13" spans="1:18" ht="24.95" customHeight="1" x14ac:dyDescent="0.2">
      <c r="A13" s="218" t="s">
        <v>63</v>
      </c>
      <c r="B13" s="290">
        <v>161</v>
      </c>
      <c r="C13" s="290">
        <v>7320</v>
      </c>
      <c r="D13" s="290">
        <v>15386</v>
      </c>
      <c r="E13" s="294">
        <v>167</v>
      </c>
      <c r="F13" s="295">
        <v>7109</v>
      </c>
      <c r="G13" s="296">
        <v>14472</v>
      </c>
    </row>
    <row r="14" spans="1:18" ht="24.95" customHeight="1" x14ac:dyDescent="0.2">
      <c r="A14" s="218" t="s">
        <v>64</v>
      </c>
      <c r="B14" s="290">
        <v>48</v>
      </c>
      <c r="C14" s="290">
        <v>1839</v>
      </c>
      <c r="D14" s="290">
        <v>4067</v>
      </c>
      <c r="E14" s="294">
        <v>41</v>
      </c>
      <c r="F14" s="295">
        <v>1736</v>
      </c>
      <c r="G14" s="296">
        <v>3180</v>
      </c>
    </row>
    <row r="15" spans="1:18" ht="24.95" customHeight="1" x14ac:dyDescent="0.2">
      <c r="A15" s="218" t="s">
        <v>65</v>
      </c>
      <c r="B15" s="290">
        <v>16</v>
      </c>
      <c r="C15" s="290">
        <v>545</v>
      </c>
      <c r="D15" s="290">
        <v>1186</v>
      </c>
      <c r="E15" s="294">
        <v>26</v>
      </c>
      <c r="F15" s="295">
        <v>687</v>
      </c>
      <c r="G15" s="296">
        <v>1385</v>
      </c>
    </row>
    <row r="16" spans="1:18" ht="24.95" customHeight="1" x14ac:dyDescent="0.2">
      <c r="A16" s="218" t="s">
        <v>66</v>
      </c>
      <c r="B16" s="290">
        <v>122</v>
      </c>
      <c r="C16" s="290">
        <v>2708</v>
      </c>
      <c r="D16" s="290">
        <v>5946</v>
      </c>
      <c r="E16" s="294">
        <v>68</v>
      </c>
      <c r="F16" s="295">
        <v>1942</v>
      </c>
      <c r="G16" s="296">
        <v>4167</v>
      </c>
    </row>
    <row r="17" spans="1:7" s="89" customFormat="1" ht="24.95" customHeight="1" x14ac:dyDescent="0.2">
      <c r="A17" s="217" t="s">
        <v>67</v>
      </c>
      <c r="B17" s="288">
        <v>2089</v>
      </c>
      <c r="C17" s="288">
        <v>108989</v>
      </c>
      <c r="D17" s="288">
        <v>257890</v>
      </c>
      <c r="E17" s="288">
        <v>1862</v>
      </c>
      <c r="F17" s="297">
        <v>88026</v>
      </c>
      <c r="G17" s="298">
        <v>205814</v>
      </c>
    </row>
    <row r="18" spans="1:7" ht="24.95" customHeight="1" x14ac:dyDescent="0.2">
      <c r="A18" s="218" t="s">
        <v>68</v>
      </c>
      <c r="B18" s="290">
        <v>219</v>
      </c>
      <c r="C18" s="290">
        <v>10268</v>
      </c>
      <c r="D18" s="290">
        <v>25202</v>
      </c>
      <c r="E18" s="294">
        <v>191</v>
      </c>
      <c r="F18" s="295">
        <v>8165</v>
      </c>
      <c r="G18" s="296">
        <v>20010</v>
      </c>
    </row>
    <row r="19" spans="1:7" ht="24.95" customHeight="1" x14ac:dyDescent="0.2">
      <c r="A19" s="218" t="s">
        <v>69</v>
      </c>
      <c r="B19" s="290">
        <v>592</v>
      </c>
      <c r="C19" s="290">
        <v>38110</v>
      </c>
      <c r="D19" s="290">
        <v>86101</v>
      </c>
      <c r="E19" s="294">
        <v>488</v>
      </c>
      <c r="F19" s="295">
        <v>27330</v>
      </c>
      <c r="G19" s="296">
        <v>62656</v>
      </c>
    </row>
    <row r="20" spans="1:7" ht="24.95" customHeight="1" x14ac:dyDescent="0.2">
      <c r="A20" s="218" t="s">
        <v>70</v>
      </c>
      <c r="B20" s="290">
        <v>375</v>
      </c>
      <c r="C20" s="290">
        <v>15561</v>
      </c>
      <c r="D20" s="290">
        <v>35550</v>
      </c>
      <c r="E20" s="294">
        <v>352</v>
      </c>
      <c r="F20" s="295">
        <v>14156</v>
      </c>
      <c r="G20" s="296">
        <v>32002</v>
      </c>
    </row>
    <row r="21" spans="1:7" ht="24.95" customHeight="1" x14ac:dyDescent="0.2">
      <c r="A21" s="218" t="s">
        <v>71</v>
      </c>
      <c r="B21" s="290">
        <v>144</v>
      </c>
      <c r="C21" s="290">
        <v>6378</v>
      </c>
      <c r="D21" s="290">
        <v>13454</v>
      </c>
      <c r="E21" s="294">
        <v>104</v>
      </c>
      <c r="F21" s="295">
        <v>4588</v>
      </c>
      <c r="G21" s="296">
        <v>9815</v>
      </c>
    </row>
    <row r="22" spans="1:7" ht="24.95" customHeight="1" x14ac:dyDescent="0.2">
      <c r="A22" s="218" t="s">
        <v>72</v>
      </c>
      <c r="B22" s="290">
        <v>140</v>
      </c>
      <c r="C22" s="290">
        <v>4907</v>
      </c>
      <c r="D22" s="290">
        <v>12315</v>
      </c>
      <c r="E22" s="294">
        <v>175</v>
      </c>
      <c r="F22" s="295">
        <v>6345</v>
      </c>
      <c r="G22" s="296">
        <v>16020</v>
      </c>
    </row>
    <row r="23" spans="1:7" ht="24.95" customHeight="1" x14ac:dyDescent="0.2">
      <c r="A23" s="218" t="s">
        <v>73</v>
      </c>
      <c r="B23" s="290">
        <v>260</v>
      </c>
      <c r="C23" s="290">
        <v>15131</v>
      </c>
      <c r="D23" s="290">
        <v>35800</v>
      </c>
      <c r="E23" s="294">
        <v>271</v>
      </c>
      <c r="F23" s="295">
        <v>13224</v>
      </c>
      <c r="G23" s="296">
        <v>32045</v>
      </c>
    </row>
    <row r="24" spans="1:7" ht="24.95" customHeight="1" x14ac:dyDescent="0.2">
      <c r="A24" s="218" t="s">
        <v>74</v>
      </c>
      <c r="B24" s="290">
        <v>84</v>
      </c>
      <c r="C24" s="290">
        <v>2775</v>
      </c>
      <c r="D24" s="290">
        <v>6049</v>
      </c>
      <c r="E24" s="294">
        <v>69</v>
      </c>
      <c r="F24" s="295">
        <v>2119</v>
      </c>
      <c r="G24" s="296">
        <v>4494</v>
      </c>
    </row>
    <row r="25" spans="1:7" ht="24.95" customHeight="1" x14ac:dyDescent="0.2">
      <c r="A25" s="218" t="s">
        <v>75</v>
      </c>
      <c r="B25" s="290">
        <v>202</v>
      </c>
      <c r="C25" s="290">
        <v>11949</v>
      </c>
      <c r="D25" s="290">
        <v>35135</v>
      </c>
      <c r="E25" s="294">
        <v>163</v>
      </c>
      <c r="F25" s="295">
        <v>8749</v>
      </c>
      <c r="G25" s="296">
        <v>22096</v>
      </c>
    </row>
    <row r="26" spans="1:7" ht="24.95" customHeight="1" x14ac:dyDescent="0.2">
      <c r="A26" s="218" t="s">
        <v>76</v>
      </c>
      <c r="B26" s="290">
        <v>73</v>
      </c>
      <c r="C26" s="290">
        <v>3910</v>
      </c>
      <c r="D26" s="290">
        <v>8284</v>
      </c>
      <c r="E26" s="294">
        <v>49</v>
      </c>
      <c r="F26" s="295">
        <v>3350</v>
      </c>
      <c r="G26" s="296">
        <v>6676</v>
      </c>
    </row>
    <row r="27" spans="1:7" s="89" customFormat="1" ht="24.95" customHeight="1" x14ac:dyDescent="0.2">
      <c r="A27" s="217" t="s">
        <v>77</v>
      </c>
      <c r="B27" s="288">
        <v>2688</v>
      </c>
      <c r="C27" s="288">
        <v>174362</v>
      </c>
      <c r="D27" s="288">
        <v>339261</v>
      </c>
      <c r="E27" s="288">
        <v>2403</v>
      </c>
      <c r="F27" s="297">
        <v>162781</v>
      </c>
      <c r="G27" s="298">
        <v>318923</v>
      </c>
    </row>
    <row r="28" spans="1:7" ht="24.95" customHeight="1" x14ac:dyDescent="0.2">
      <c r="A28" s="218" t="s">
        <v>78</v>
      </c>
      <c r="B28" s="290">
        <v>226</v>
      </c>
      <c r="C28" s="290">
        <v>10825</v>
      </c>
      <c r="D28" s="290">
        <v>25439</v>
      </c>
      <c r="E28" s="294">
        <v>146</v>
      </c>
      <c r="F28" s="295">
        <v>9644</v>
      </c>
      <c r="G28" s="296">
        <v>21378</v>
      </c>
    </row>
    <row r="29" spans="1:7" ht="24.95" customHeight="1" x14ac:dyDescent="0.2">
      <c r="A29" s="218" t="s">
        <v>79</v>
      </c>
      <c r="B29" s="290">
        <v>623</v>
      </c>
      <c r="C29" s="290">
        <v>37233</v>
      </c>
      <c r="D29" s="290">
        <v>73501</v>
      </c>
      <c r="E29" s="294">
        <v>496</v>
      </c>
      <c r="F29" s="295">
        <v>30702</v>
      </c>
      <c r="G29" s="296">
        <v>62555</v>
      </c>
    </row>
    <row r="30" spans="1:7" ht="24.95" customHeight="1" x14ac:dyDescent="0.2">
      <c r="A30" s="218" t="s">
        <v>80</v>
      </c>
      <c r="B30" s="290">
        <v>781</v>
      </c>
      <c r="C30" s="290">
        <v>43754</v>
      </c>
      <c r="D30" s="290">
        <v>91353</v>
      </c>
      <c r="E30" s="294">
        <v>734</v>
      </c>
      <c r="F30" s="295">
        <v>44280</v>
      </c>
      <c r="G30" s="296">
        <v>86127</v>
      </c>
    </row>
    <row r="31" spans="1:7" ht="24.95" customHeight="1" x14ac:dyDescent="0.2">
      <c r="A31" s="218" t="s">
        <v>81</v>
      </c>
      <c r="B31" s="290">
        <v>1058</v>
      </c>
      <c r="C31" s="290">
        <v>82550</v>
      </c>
      <c r="D31" s="290">
        <v>148968</v>
      </c>
      <c r="E31" s="294">
        <v>1027</v>
      </c>
      <c r="F31" s="295">
        <v>78155</v>
      </c>
      <c r="G31" s="296">
        <v>148863</v>
      </c>
    </row>
    <row r="32" spans="1:7" s="89" customFormat="1" ht="24.95" customHeight="1" x14ac:dyDescent="0.2">
      <c r="A32" s="217" t="s">
        <v>82</v>
      </c>
      <c r="B32" s="288">
        <v>1413</v>
      </c>
      <c r="C32" s="288">
        <v>79261</v>
      </c>
      <c r="D32" s="288">
        <v>173865</v>
      </c>
      <c r="E32" s="288">
        <v>1271</v>
      </c>
      <c r="F32" s="297">
        <v>75174</v>
      </c>
      <c r="G32" s="298">
        <v>164386</v>
      </c>
    </row>
    <row r="33" spans="1:9" ht="24.95" customHeight="1" x14ac:dyDescent="0.2">
      <c r="A33" s="218" t="s">
        <v>83</v>
      </c>
      <c r="B33" s="290">
        <v>448</v>
      </c>
      <c r="C33" s="290">
        <v>28949</v>
      </c>
      <c r="D33" s="290">
        <v>58864</v>
      </c>
      <c r="E33" s="294">
        <v>435</v>
      </c>
      <c r="F33" s="295">
        <v>27349</v>
      </c>
      <c r="G33" s="296">
        <v>55725</v>
      </c>
    </row>
    <row r="34" spans="1:9" ht="24.95" customHeight="1" x14ac:dyDescent="0.2">
      <c r="A34" s="218" t="s">
        <v>84</v>
      </c>
      <c r="B34" s="290">
        <v>627</v>
      </c>
      <c r="C34" s="290">
        <v>30658</v>
      </c>
      <c r="D34" s="290">
        <v>69995</v>
      </c>
      <c r="E34" s="294">
        <v>487</v>
      </c>
      <c r="F34" s="295">
        <v>26580</v>
      </c>
      <c r="G34" s="296">
        <v>59374</v>
      </c>
    </row>
    <row r="35" spans="1:9" ht="24.95" customHeight="1" x14ac:dyDescent="0.2">
      <c r="A35" s="218" t="s">
        <v>85</v>
      </c>
      <c r="B35" s="290">
        <v>338</v>
      </c>
      <c r="C35" s="290">
        <v>19654</v>
      </c>
      <c r="D35" s="290">
        <v>45006</v>
      </c>
      <c r="E35" s="294">
        <v>349</v>
      </c>
      <c r="F35" s="295">
        <v>21245</v>
      </c>
      <c r="G35" s="296">
        <v>49287</v>
      </c>
    </row>
    <row r="36" spans="1:9" s="89" customFormat="1" ht="24.95" customHeight="1" x14ac:dyDescent="0.2">
      <c r="A36" s="217" t="s">
        <v>86</v>
      </c>
      <c r="B36" s="288">
        <v>1278</v>
      </c>
      <c r="C36" s="288">
        <v>60530</v>
      </c>
      <c r="D36" s="288">
        <v>130559</v>
      </c>
      <c r="E36" s="288">
        <v>976</v>
      </c>
      <c r="F36" s="297">
        <v>46647</v>
      </c>
      <c r="G36" s="298">
        <v>103138</v>
      </c>
    </row>
    <row r="37" spans="1:9" ht="24.95" customHeight="1" x14ac:dyDescent="0.2">
      <c r="A37" s="218" t="s">
        <v>87</v>
      </c>
      <c r="B37" s="290">
        <v>108</v>
      </c>
      <c r="C37" s="290">
        <v>18304</v>
      </c>
      <c r="D37" s="290">
        <v>28263</v>
      </c>
      <c r="E37" s="294">
        <v>84</v>
      </c>
      <c r="F37" s="295">
        <v>11855</v>
      </c>
      <c r="G37" s="296">
        <v>19937</v>
      </c>
    </row>
    <row r="38" spans="1:9" ht="24.95" customHeight="1" x14ac:dyDescent="0.2">
      <c r="A38" s="218" t="s">
        <v>88</v>
      </c>
      <c r="B38" s="290">
        <v>521</v>
      </c>
      <c r="C38" s="290">
        <v>20558</v>
      </c>
      <c r="D38" s="290">
        <v>53597</v>
      </c>
      <c r="E38" s="294">
        <v>367</v>
      </c>
      <c r="F38" s="295">
        <v>16151</v>
      </c>
      <c r="G38" s="296">
        <v>41622</v>
      </c>
    </row>
    <row r="39" spans="1:9" ht="24.95" customHeight="1" x14ac:dyDescent="0.2">
      <c r="A39" s="218" t="s">
        <v>89</v>
      </c>
      <c r="B39" s="290">
        <v>295</v>
      </c>
      <c r="C39" s="290">
        <v>10378</v>
      </c>
      <c r="D39" s="290">
        <v>21553</v>
      </c>
      <c r="E39" s="294">
        <v>269</v>
      </c>
      <c r="F39" s="295">
        <v>10250</v>
      </c>
      <c r="G39" s="296">
        <v>21315</v>
      </c>
    </row>
    <row r="40" spans="1:9" ht="24.95" customHeight="1" thickBot="1" x14ac:dyDescent="0.25">
      <c r="A40" s="219" t="s">
        <v>90</v>
      </c>
      <c r="B40" s="292">
        <v>354</v>
      </c>
      <c r="C40" s="292">
        <v>11290</v>
      </c>
      <c r="D40" s="292">
        <v>27146</v>
      </c>
      <c r="E40" s="299">
        <v>256</v>
      </c>
      <c r="F40" s="300">
        <v>8391</v>
      </c>
      <c r="G40" s="301">
        <v>20264</v>
      </c>
    </row>
    <row r="41" spans="1:9" s="396" customFormat="1" ht="15.95" customHeight="1" x14ac:dyDescent="0.2">
      <c r="A41" s="518" t="s">
        <v>179</v>
      </c>
      <c r="B41" s="518"/>
      <c r="C41" s="518"/>
      <c r="D41" s="518"/>
      <c r="E41" s="518"/>
      <c r="F41" s="518"/>
      <c r="G41" s="518"/>
      <c r="H41" s="395"/>
      <c r="I41" s="395"/>
    </row>
    <row r="42" spans="1:9" s="395" customFormat="1" ht="38.1" customHeight="1" x14ac:dyDescent="0.2">
      <c r="A42" s="515" t="s">
        <v>272</v>
      </c>
      <c r="B42" s="515"/>
      <c r="C42" s="515"/>
      <c r="D42" s="515"/>
      <c r="E42" s="515"/>
      <c r="F42" s="515"/>
      <c r="G42" s="515"/>
    </row>
    <row r="43" spans="1:9" s="395" customFormat="1" ht="32.1" customHeight="1" x14ac:dyDescent="0.2">
      <c r="A43" s="515" t="s">
        <v>246</v>
      </c>
      <c r="B43" s="515"/>
      <c r="C43" s="515"/>
      <c r="D43" s="515"/>
      <c r="E43" s="515"/>
      <c r="F43" s="515"/>
      <c r="G43" s="515"/>
    </row>
    <row r="44" spans="1:9" s="395" customFormat="1" ht="32.1" customHeight="1" x14ac:dyDescent="0.2">
      <c r="A44" s="515" t="s">
        <v>247</v>
      </c>
      <c r="B44" s="515"/>
      <c r="C44" s="515"/>
      <c r="D44" s="515"/>
      <c r="E44" s="515"/>
      <c r="F44" s="515"/>
      <c r="G44" s="515"/>
    </row>
    <row r="45" spans="1:9" s="395" customFormat="1" ht="15.95" customHeight="1" x14ac:dyDescent="0.2">
      <c r="A45" s="515" t="s">
        <v>314</v>
      </c>
      <c r="B45" s="515"/>
      <c r="C45" s="515"/>
      <c r="D45" s="515"/>
      <c r="E45" s="515"/>
      <c r="F45" s="515"/>
      <c r="G45" s="515"/>
    </row>
    <row r="46" spans="1:9" s="394" customFormat="1" ht="15" customHeight="1" x14ac:dyDescent="0.2">
      <c r="A46" s="390"/>
      <c r="B46" s="390"/>
      <c r="C46" s="390"/>
      <c r="D46" s="391"/>
      <c r="E46" s="391"/>
      <c r="F46" s="392"/>
      <c r="G46" s="393"/>
    </row>
    <row r="47" spans="1:9" s="333" customFormat="1" ht="15" customHeight="1" x14ac:dyDescent="0.2">
      <c r="A47" s="390"/>
      <c r="B47" s="390"/>
      <c r="C47" s="390"/>
    </row>
    <row r="48" spans="1:9" s="87" customFormat="1" ht="20.100000000000001" customHeight="1" x14ac:dyDescent="0.2">
      <c r="A48" s="84"/>
      <c r="F48" s="82"/>
    </row>
    <row r="49" spans="6:6" s="87" customFormat="1" ht="20.100000000000001" customHeight="1" x14ac:dyDescent="0.2">
      <c r="F49" s="82"/>
    </row>
    <row r="50" spans="6:6" s="87" customFormat="1" ht="20.100000000000001" customHeight="1" x14ac:dyDescent="0.2">
      <c r="F50" s="82"/>
    </row>
    <row r="51" spans="6:6" s="87" customFormat="1" ht="20.100000000000001" customHeight="1" x14ac:dyDescent="0.2">
      <c r="F51" s="82"/>
    </row>
    <row r="52" spans="6:6" s="87" customFormat="1" ht="20.100000000000001" customHeight="1" x14ac:dyDescent="0.2">
      <c r="F52" s="82"/>
    </row>
    <row r="53" spans="6:6" s="87" customFormat="1" ht="20.100000000000001" customHeight="1" x14ac:dyDescent="0.2">
      <c r="F53" s="82"/>
    </row>
    <row r="54" spans="6:6" s="87" customFormat="1" ht="20.100000000000001" customHeight="1" x14ac:dyDescent="0.2">
      <c r="F54" s="82"/>
    </row>
    <row r="55" spans="6:6" s="87" customFormat="1" ht="20.100000000000001" customHeight="1" x14ac:dyDescent="0.2">
      <c r="F55" s="82"/>
    </row>
    <row r="56" spans="6:6" s="87" customFormat="1" ht="20.100000000000001" customHeight="1" x14ac:dyDescent="0.2">
      <c r="F56" s="82"/>
    </row>
    <row r="57" spans="6:6" s="87" customFormat="1" ht="20.100000000000001" customHeight="1" x14ac:dyDescent="0.2">
      <c r="F57" s="82"/>
    </row>
    <row r="58" spans="6:6" s="87" customFormat="1" ht="20.100000000000001" customHeight="1" x14ac:dyDescent="0.2">
      <c r="F58" s="82"/>
    </row>
    <row r="59" spans="6:6" s="87" customFormat="1" ht="20.100000000000001" customHeight="1" x14ac:dyDescent="0.2">
      <c r="F59" s="82"/>
    </row>
    <row r="60" spans="6:6" s="87" customFormat="1" ht="20.100000000000001" customHeight="1" x14ac:dyDescent="0.2"/>
    <row r="61" spans="6:6" s="87" customFormat="1" ht="20.100000000000001" customHeight="1" x14ac:dyDescent="0.2"/>
    <row r="62" spans="6:6" s="87" customFormat="1" ht="20.100000000000001" customHeight="1" x14ac:dyDescent="0.2"/>
    <row r="63" spans="6:6" s="87" customFormat="1" ht="20.100000000000001" customHeight="1" x14ac:dyDescent="0.2">
      <c r="F63" s="82"/>
    </row>
    <row r="64" spans="6:6" s="87" customFormat="1" ht="20.100000000000001" customHeight="1" x14ac:dyDescent="0.2">
      <c r="F64" s="82"/>
    </row>
    <row r="65" spans="6:6" s="87" customFormat="1" ht="20.100000000000001" customHeight="1" x14ac:dyDescent="0.2">
      <c r="F65" s="82"/>
    </row>
    <row r="66" spans="6:6" s="87" customFormat="1" ht="20.100000000000001" customHeight="1" x14ac:dyDescent="0.2">
      <c r="F66" s="82"/>
    </row>
    <row r="67" spans="6:6" s="87" customFormat="1" ht="20.100000000000001" customHeight="1" x14ac:dyDescent="0.2">
      <c r="F67" s="82"/>
    </row>
    <row r="68" spans="6:6" s="87" customFormat="1" ht="20.100000000000001" customHeight="1" x14ac:dyDescent="0.2">
      <c r="F68" s="82"/>
    </row>
    <row r="69" spans="6:6" s="87" customFormat="1" ht="20.100000000000001" customHeight="1" x14ac:dyDescent="0.2">
      <c r="F69" s="82"/>
    </row>
    <row r="70" spans="6:6" s="87" customFormat="1" ht="20.100000000000001" customHeight="1" x14ac:dyDescent="0.2">
      <c r="F70" s="82"/>
    </row>
    <row r="71" spans="6:6" s="87" customFormat="1" ht="20.100000000000001" customHeight="1" x14ac:dyDescent="0.2">
      <c r="F71" s="82"/>
    </row>
    <row r="72" spans="6:6" s="87" customFormat="1" ht="20.100000000000001" customHeight="1" x14ac:dyDescent="0.2">
      <c r="F72" s="82"/>
    </row>
    <row r="73" spans="6:6" s="87" customFormat="1" ht="20.100000000000001" customHeight="1" x14ac:dyDescent="0.2">
      <c r="F73" s="82"/>
    </row>
    <row r="74" spans="6:6" s="87" customFormat="1" ht="20.100000000000001" customHeight="1" x14ac:dyDescent="0.2">
      <c r="F74" s="82"/>
    </row>
    <row r="75" spans="6:6" s="87" customFormat="1" ht="20.100000000000001" customHeight="1" x14ac:dyDescent="0.2">
      <c r="F75" s="82"/>
    </row>
    <row r="76" spans="6:6" s="87" customFormat="1" ht="20.100000000000001" customHeight="1" x14ac:dyDescent="0.2">
      <c r="F76" s="82"/>
    </row>
    <row r="77" spans="6:6" s="87" customFormat="1" ht="20.100000000000001" customHeight="1" x14ac:dyDescent="0.2">
      <c r="F77" s="82"/>
    </row>
    <row r="78" spans="6:6" s="87" customFormat="1" ht="20.100000000000001" customHeight="1" x14ac:dyDescent="0.2">
      <c r="F78" s="82"/>
    </row>
    <row r="79" spans="6:6" s="87" customFormat="1" ht="20.100000000000001" customHeight="1" x14ac:dyDescent="0.2">
      <c r="F79" s="82"/>
    </row>
    <row r="80" spans="6:6" s="87" customFormat="1" ht="20.100000000000001" customHeight="1" x14ac:dyDescent="0.2">
      <c r="F80" s="82"/>
    </row>
    <row r="81" spans="6:6" s="87" customFormat="1" ht="20.100000000000001" customHeight="1" x14ac:dyDescent="0.2">
      <c r="F81" s="82"/>
    </row>
    <row r="82" spans="6:6" s="87" customFormat="1" ht="20.100000000000001" customHeight="1" x14ac:dyDescent="0.2">
      <c r="F82" s="82"/>
    </row>
    <row r="83" spans="6:6" s="87" customFormat="1" ht="20.100000000000001" customHeight="1" x14ac:dyDescent="0.2">
      <c r="F83" s="82"/>
    </row>
    <row r="84" spans="6:6" s="87" customFormat="1" ht="20.100000000000001" customHeight="1" x14ac:dyDescent="0.2">
      <c r="F84" s="82"/>
    </row>
    <row r="85" spans="6:6" s="87" customFormat="1" ht="20.100000000000001" customHeight="1" x14ac:dyDescent="0.2">
      <c r="F85" s="82"/>
    </row>
    <row r="86" spans="6:6" s="87" customFormat="1" ht="20.100000000000001" customHeight="1" x14ac:dyDescent="0.2">
      <c r="F86" s="82"/>
    </row>
    <row r="87" spans="6:6" s="87" customFormat="1" ht="20.100000000000001" customHeight="1" x14ac:dyDescent="0.2">
      <c r="F87" s="82"/>
    </row>
    <row r="88" spans="6:6" s="87" customFormat="1" ht="20.100000000000001" customHeight="1" x14ac:dyDescent="0.2">
      <c r="F88" s="82"/>
    </row>
    <row r="89" spans="6:6" s="87" customFormat="1" ht="20.100000000000001" customHeight="1" x14ac:dyDescent="0.2">
      <c r="F89" s="82"/>
    </row>
    <row r="90" spans="6:6" s="87" customFormat="1" ht="20.100000000000001" customHeight="1" x14ac:dyDescent="0.2">
      <c r="F90" s="82"/>
    </row>
    <row r="91" spans="6:6" s="87" customFormat="1" ht="20.100000000000001" customHeight="1" x14ac:dyDescent="0.2">
      <c r="F91" s="82"/>
    </row>
    <row r="92" spans="6:6" s="87" customFormat="1" ht="20.100000000000001" customHeight="1" x14ac:dyDescent="0.2">
      <c r="F92" s="82"/>
    </row>
    <row r="93" spans="6:6" s="87" customFormat="1" ht="20.100000000000001" customHeight="1" x14ac:dyDescent="0.2">
      <c r="F93" s="82"/>
    </row>
    <row r="94" spans="6:6" s="87" customFormat="1" ht="20.100000000000001" customHeight="1" x14ac:dyDescent="0.2">
      <c r="F94" s="82"/>
    </row>
    <row r="95" spans="6:6" s="87" customFormat="1" ht="20.100000000000001" customHeight="1" x14ac:dyDescent="0.2">
      <c r="F95" s="82"/>
    </row>
    <row r="96" spans="6:6" s="87" customFormat="1" ht="20.100000000000001" customHeight="1" x14ac:dyDescent="0.2">
      <c r="F96" s="82"/>
    </row>
    <row r="97" spans="6:6" s="87" customFormat="1" ht="20.100000000000001" customHeight="1" x14ac:dyDescent="0.2">
      <c r="F97" s="82"/>
    </row>
    <row r="98" spans="6:6" s="87" customFormat="1" ht="20.100000000000001" customHeight="1" x14ac:dyDescent="0.2">
      <c r="F98" s="82"/>
    </row>
    <row r="99" spans="6:6" s="87" customFormat="1" ht="20.100000000000001" customHeight="1" x14ac:dyDescent="0.2">
      <c r="F99" s="82"/>
    </row>
    <row r="100" spans="6:6" s="87" customFormat="1" ht="20.100000000000001" customHeight="1" x14ac:dyDescent="0.2">
      <c r="F100" s="82"/>
    </row>
    <row r="101" spans="6:6" s="87" customFormat="1" ht="20.100000000000001" customHeight="1" x14ac:dyDescent="0.2">
      <c r="F101" s="82"/>
    </row>
    <row r="102" spans="6:6" s="87" customFormat="1" ht="20.100000000000001" customHeight="1" x14ac:dyDescent="0.2">
      <c r="F102" s="82"/>
    </row>
    <row r="103" spans="6:6" s="87" customFormat="1" ht="20.100000000000001" customHeight="1" x14ac:dyDescent="0.2">
      <c r="F103" s="82"/>
    </row>
    <row r="104" spans="6:6" s="87" customFormat="1" ht="20.100000000000001" customHeight="1" x14ac:dyDescent="0.2">
      <c r="F104" s="82"/>
    </row>
    <row r="105" spans="6:6" s="87" customFormat="1" ht="20.100000000000001" customHeight="1" x14ac:dyDescent="0.2">
      <c r="F105" s="82"/>
    </row>
    <row r="106" spans="6:6" s="87" customFormat="1" ht="20.100000000000001" customHeight="1" x14ac:dyDescent="0.2">
      <c r="F106" s="82"/>
    </row>
    <row r="107" spans="6:6" s="87" customFormat="1" ht="20.100000000000001" customHeight="1" x14ac:dyDescent="0.2">
      <c r="F107" s="82"/>
    </row>
    <row r="108" spans="6:6" s="87" customFormat="1" ht="20.100000000000001" customHeight="1" x14ac:dyDescent="0.2">
      <c r="F108" s="82"/>
    </row>
    <row r="109" spans="6:6" s="87" customFormat="1" ht="20.100000000000001" customHeight="1" x14ac:dyDescent="0.2">
      <c r="F109" s="82"/>
    </row>
    <row r="110" spans="6:6" s="87" customFormat="1" ht="20.100000000000001" customHeight="1" x14ac:dyDescent="0.2">
      <c r="F110" s="82"/>
    </row>
    <row r="111" spans="6:6" s="87" customFormat="1" ht="20.100000000000001" customHeight="1" x14ac:dyDescent="0.2">
      <c r="F111" s="82"/>
    </row>
    <row r="112" spans="6:6" s="87" customFormat="1" ht="20.100000000000001" customHeight="1" x14ac:dyDescent="0.2">
      <c r="F112" s="82"/>
    </row>
    <row r="113" spans="6:6" s="87" customFormat="1" ht="20.100000000000001" customHeight="1" x14ac:dyDescent="0.2">
      <c r="F113" s="82"/>
    </row>
    <row r="114" spans="6:6" s="87" customFormat="1" ht="20.100000000000001" customHeight="1" x14ac:dyDescent="0.2">
      <c r="F114" s="82"/>
    </row>
    <row r="115" spans="6:6" s="87" customFormat="1" ht="20.100000000000001" customHeight="1" x14ac:dyDescent="0.2">
      <c r="F115" s="82"/>
    </row>
    <row r="116" spans="6:6" s="87" customFormat="1" ht="20.100000000000001" customHeight="1" x14ac:dyDescent="0.2">
      <c r="F116" s="82"/>
    </row>
    <row r="117" spans="6:6" s="87" customFormat="1" ht="20.100000000000001" customHeight="1" x14ac:dyDescent="0.2">
      <c r="F117" s="82"/>
    </row>
    <row r="118" spans="6:6" s="87" customFormat="1" ht="20.100000000000001" customHeight="1" x14ac:dyDescent="0.2">
      <c r="F118" s="82"/>
    </row>
    <row r="119" spans="6:6" s="87" customFormat="1" ht="20.100000000000001" customHeight="1" x14ac:dyDescent="0.2">
      <c r="F119" s="82"/>
    </row>
    <row r="120" spans="6:6" s="87" customFormat="1" ht="20.100000000000001" customHeight="1" x14ac:dyDescent="0.2">
      <c r="F120" s="82"/>
    </row>
    <row r="121" spans="6:6" s="87" customFormat="1" ht="20.100000000000001" customHeight="1" x14ac:dyDescent="0.2">
      <c r="F121" s="82"/>
    </row>
    <row r="175" spans="1:7" ht="20.100000000000001" customHeight="1" x14ac:dyDescent="0.2">
      <c r="F175" s="87"/>
    </row>
    <row r="176" spans="1:7" ht="20.100000000000001" customHeight="1" x14ac:dyDescent="0.2">
      <c r="A176" s="87"/>
      <c r="B176" s="87"/>
      <c r="C176" s="87"/>
      <c r="D176" s="87"/>
      <c r="E176" s="87"/>
      <c r="F176" s="87"/>
      <c r="G176" s="87"/>
    </row>
    <row r="177" spans="1:7" ht="20.100000000000001" customHeight="1" x14ac:dyDescent="0.2">
      <c r="A177" s="87"/>
      <c r="B177" s="87"/>
      <c r="C177" s="87"/>
      <c r="D177" s="87"/>
      <c r="E177" s="87"/>
      <c r="F177" s="87"/>
      <c r="G177" s="87"/>
    </row>
  </sheetData>
  <mergeCells count="11">
    <mergeCell ref="J2:K2"/>
    <mergeCell ref="O2:P2"/>
    <mergeCell ref="A41:G41"/>
    <mergeCell ref="A42:G42"/>
    <mergeCell ref="A44:G44"/>
    <mergeCell ref="A45:G45"/>
    <mergeCell ref="A43:G43"/>
    <mergeCell ref="A5:A7"/>
    <mergeCell ref="B5:G5"/>
    <mergeCell ref="B6:D6"/>
    <mergeCell ref="E6:G6"/>
  </mergeCells>
  <hyperlinks>
    <hyperlink ref="G1" location="Sumário!C33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8">
    <tabColor rgb="FFFFFF00"/>
  </sheetPr>
  <dimension ref="A1:R173"/>
  <sheetViews>
    <sheetView showGridLines="0" zoomScaleNormal="100" zoomScaleSheetLayoutView="55" workbookViewId="0"/>
  </sheetViews>
  <sheetFormatPr defaultColWidth="26.42578125" defaultRowHeight="20.100000000000001" customHeight="1" x14ac:dyDescent="0.2"/>
  <cols>
    <col min="1" max="3" width="57.7109375" style="82" customWidth="1"/>
    <col min="4" max="16384" width="26.42578125" style="82"/>
  </cols>
  <sheetData>
    <row r="1" spans="1:18" ht="20.100000000000001" customHeight="1" x14ac:dyDescent="0.2">
      <c r="C1" s="445" t="s">
        <v>206</v>
      </c>
    </row>
    <row r="2" spans="1:18" s="112" customFormat="1" ht="45" customHeight="1" x14ac:dyDescent="0.2">
      <c r="A2" s="111" t="s">
        <v>43</v>
      </c>
      <c r="D2" s="445"/>
      <c r="E2" s="151"/>
      <c r="G2" s="151"/>
      <c r="H2" s="151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188</v>
      </c>
      <c r="B3" s="115"/>
      <c r="C3" s="115"/>
      <c r="D3" s="115"/>
      <c r="E3" s="115"/>
    </row>
    <row r="4" spans="1:18" s="116" customFormat="1" ht="24.95" customHeight="1" thickBot="1" x14ac:dyDescent="0.3">
      <c r="A4" s="321" t="s">
        <v>315</v>
      </c>
      <c r="B4" s="117"/>
      <c r="C4" s="117"/>
      <c r="D4" s="117"/>
      <c r="E4" s="117"/>
    </row>
    <row r="5" spans="1:18" ht="24.95" customHeight="1" x14ac:dyDescent="0.2">
      <c r="A5" s="510" t="s">
        <v>58</v>
      </c>
      <c r="B5" s="512" t="s">
        <v>183</v>
      </c>
      <c r="C5" s="513"/>
    </row>
    <row r="6" spans="1:18" ht="24.95" customHeight="1" x14ac:dyDescent="0.2">
      <c r="A6" s="511"/>
      <c r="B6" s="215">
        <v>2014</v>
      </c>
      <c r="C6" s="216">
        <v>2015</v>
      </c>
    </row>
    <row r="7" spans="1:18" ht="24.95" customHeight="1" x14ac:dyDescent="0.2">
      <c r="A7" s="217" t="s">
        <v>6</v>
      </c>
      <c r="B7" s="288">
        <v>34</v>
      </c>
      <c r="C7" s="289">
        <v>37</v>
      </c>
      <c r="D7" s="83"/>
    </row>
    <row r="8" spans="1:18" s="89" customFormat="1" ht="24.95" customHeight="1" x14ac:dyDescent="0.2">
      <c r="A8" s="217" t="s">
        <v>59</v>
      </c>
      <c r="B8" s="288">
        <v>1</v>
      </c>
      <c r="C8" s="289">
        <v>1</v>
      </c>
    </row>
    <row r="9" spans="1:18" ht="24.95" customHeight="1" x14ac:dyDescent="0.2">
      <c r="A9" s="218" t="s">
        <v>60</v>
      </c>
      <c r="B9" s="290">
        <v>0</v>
      </c>
      <c r="C9" s="291">
        <v>0</v>
      </c>
    </row>
    <row r="10" spans="1:18" ht="24.95" customHeight="1" x14ac:dyDescent="0.2">
      <c r="A10" s="218" t="s">
        <v>61</v>
      </c>
      <c r="B10" s="290">
        <v>0</v>
      </c>
      <c r="C10" s="291">
        <v>0</v>
      </c>
    </row>
    <row r="11" spans="1:18" ht="24.95" customHeight="1" x14ac:dyDescent="0.2">
      <c r="A11" s="218" t="s">
        <v>62</v>
      </c>
      <c r="B11" s="290">
        <v>0</v>
      </c>
      <c r="C11" s="291">
        <v>0</v>
      </c>
    </row>
    <row r="12" spans="1:18" ht="24.95" customHeight="1" x14ac:dyDescent="0.2">
      <c r="A12" s="218" t="s">
        <v>63</v>
      </c>
      <c r="B12" s="290">
        <v>0</v>
      </c>
      <c r="C12" s="291">
        <v>0</v>
      </c>
    </row>
    <row r="13" spans="1:18" ht="24.95" customHeight="1" x14ac:dyDescent="0.2">
      <c r="A13" s="218" t="s">
        <v>64</v>
      </c>
      <c r="B13" s="290">
        <v>0</v>
      </c>
      <c r="C13" s="291">
        <v>0</v>
      </c>
    </row>
    <row r="14" spans="1:18" ht="24.95" customHeight="1" x14ac:dyDescent="0.2">
      <c r="A14" s="218" t="s">
        <v>65</v>
      </c>
      <c r="B14" s="290">
        <v>0</v>
      </c>
      <c r="C14" s="291">
        <v>0</v>
      </c>
    </row>
    <row r="15" spans="1:18" ht="24.95" customHeight="1" x14ac:dyDescent="0.2">
      <c r="A15" s="218" t="s">
        <v>66</v>
      </c>
      <c r="B15" s="290">
        <v>1</v>
      </c>
      <c r="C15" s="291">
        <v>1</v>
      </c>
    </row>
    <row r="16" spans="1:18" s="89" customFormat="1" ht="24.95" customHeight="1" x14ac:dyDescent="0.2">
      <c r="A16" s="217" t="s">
        <v>67</v>
      </c>
      <c r="B16" s="288">
        <v>0</v>
      </c>
      <c r="C16" s="289">
        <v>2</v>
      </c>
    </row>
    <row r="17" spans="1:3" ht="24.95" customHeight="1" x14ac:dyDescent="0.2">
      <c r="A17" s="218" t="s">
        <v>68</v>
      </c>
      <c r="B17" s="290">
        <v>0</v>
      </c>
      <c r="C17" s="291">
        <v>0</v>
      </c>
    </row>
    <row r="18" spans="1:3" ht="24.95" customHeight="1" x14ac:dyDescent="0.2">
      <c r="A18" s="218" t="s">
        <v>69</v>
      </c>
      <c r="B18" s="290">
        <v>0</v>
      </c>
      <c r="C18" s="291">
        <v>0</v>
      </c>
    </row>
    <row r="19" spans="1:3" ht="24.95" customHeight="1" x14ac:dyDescent="0.2">
      <c r="A19" s="218" t="s">
        <v>70</v>
      </c>
      <c r="B19" s="290">
        <v>0</v>
      </c>
      <c r="C19" s="291">
        <v>0</v>
      </c>
    </row>
    <row r="20" spans="1:3" ht="24.95" customHeight="1" x14ac:dyDescent="0.2">
      <c r="A20" s="218" t="s">
        <v>71</v>
      </c>
      <c r="B20" s="290">
        <v>0</v>
      </c>
      <c r="C20" s="291">
        <v>0</v>
      </c>
    </row>
    <row r="21" spans="1:3" ht="24.95" customHeight="1" x14ac:dyDescent="0.2">
      <c r="A21" s="218" t="s">
        <v>72</v>
      </c>
      <c r="B21" s="290">
        <v>0</v>
      </c>
      <c r="C21" s="291">
        <v>1</v>
      </c>
    </row>
    <row r="22" spans="1:3" ht="24.95" customHeight="1" x14ac:dyDescent="0.2">
      <c r="A22" s="218" t="s">
        <v>73</v>
      </c>
      <c r="B22" s="290">
        <v>0</v>
      </c>
      <c r="C22" s="291">
        <v>1</v>
      </c>
    </row>
    <row r="23" spans="1:3" ht="24.95" customHeight="1" x14ac:dyDescent="0.2">
      <c r="A23" s="218" t="s">
        <v>74</v>
      </c>
      <c r="B23" s="290">
        <v>0</v>
      </c>
      <c r="C23" s="291">
        <v>0</v>
      </c>
    </row>
    <row r="24" spans="1:3" ht="24.95" customHeight="1" x14ac:dyDescent="0.2">
      <c r="A24" s="218" t="s">
        <v>75</v>
      </c>
      <c r="B24" s="290">
        <v>0</v>
      </c>
      <c r="C24" s="291">
        <v>0</v>
      </c>
    </row>
    <row r="25" spans="1:3" ht="24.95" customHeight="1" x14ac:dyDescent="0.2">
      <c r="A25" s="218" t="s">
        <v>76</v>
      </c>
      <c r="B25" s="290">
        <v>0</v>
      </c>
      <c r="C25" s="291">
        <v>0</v>
      </c>
    </row>
    <row r="26" spans="1:3" s="89" customFormat="1" ht="24.95" customHeight="1" x14ac:dyDescent="0.2">
      <c r="A26" s="217" t="s">
        <v>77</v>
      </c>
      <c r="B26" s="288">
        <v>7</v>
      </c>
      <c r="C26" s="289">
        <v>7</v>
      </c>
    </row>
    <row r="27" spans="1:3" ht="24.95" customHeight="1" x14ac:dyDescent="0.2">
      <c r="A27" s="218" t="s">
        <v>78</v>
      </c>
      <c r="B27" s="290">
        <v>1</v>
      </c>
      <c r="C27" s="291">
        <v>2</v>
      </c>
    </row>
    <row r="28" spans="1:3" ht="24.95" customHeight="1" x14ac:dyDescent="0.2">
      <c r="A28" s="218" t="s">
        <v>79</v>
      </c>
      <c r="B28" s="290" t="s">
        <v>330</v>
      </c>
      <c r="C28" s="291">
        <v>0</v>
      </c>
    </row>
    <row r="29" spans="1:3" ht="24.95" customHeight="1" x14ac:dyDescent="0.2">
      <c r="A29" s="218" t="s">
        <v>80</v>
      </c>
      <c r="B29" s="290">
        <v>1</v>
      </c>
      <c r="C29" s="291">
        <v>1</v>
      </c>
    </row>
    <row r="30" spans="1:3" ht="24.95" customHeight="1" x14ac:dyDescent="0.2">
      <c r="A30" s="218" t="s">
        <v>81</v>
      </c>
      <c r="B30" s="290">
        <v>5</v>
      </c>
      <c r="C30" s="291">
        <v>4</v>
      </c>
    </row>
    <row r="31" spans="1:3" s="89" customFormat="1" ht="24.95" customHeight="1" x14ac:dyDescent="0.2">
      <c r="A31" s="217" t="s">
        <v>82</v>
      </c>
      <c r="B31" s="288">
        <v>7</v>
      </c>
      <c r="C31" s="289">
        <v>5</v>
      </c>
    </row>
    <row r="32" spans="1:3" ht="24.95" customHeight="1" x14ac:dyDescent="0.2">
      <c r="A32" s="218" t="s">
        <v>83</v>
      </c>
      <c r="B32" s="290">
        <v>1</v>
      </c>
      <c r="C32" s="291">
        <v>0</v>
      </c>
    </row>
    <row r="33" spans="1:4" ht="24.95" customHeight="1" x14ac:dyDescent="0.2">
      <c r="A33" s="218" t="s">
        <v>84</v>
      </c>
      <c r="B33" s="290">
        <v>6</v>
      </c>
      <c r="C33" s="291">
        <v>5</v>
      </c>
    </row>
    <row r="34" spans="1:4" ht="24.95" customHeight="1" x14ac:dyDescent="0.2">
      <c r="A34" s="218" t="s">
        <v>85</v>
      </c>
      <c r="B34" s="290" t="s">
        <v>330</v>
      </c>
      <c r="C34" s="291">
        <v>0</v>
      </c>
    </row>
    <row r="35" spans="1:4" s="89" customFormat="1" ht="24.95" customHeight="1" x14ac:dyDescent="0.2">
      <c r="A35" s="217" t="s">
        <v>86</v>
      </c>
      <c r="B35" s="288">
        <v>19</v>
      </c>
      <c r="C35" s="289">
        <v>22</v>
      </c>
    </row>
    <row r="36" spans="1:4" ht="24.95" customHeight="1" x14ac:dyDescent="0.2">
      <c r="A36" s="218" t="s">
        <v>87</v>
      </c>
      <c r="B36" s="290">
        <v>5</v>
      </c>
      <c r="C36" s="291">
        <v>5</v>
      </c>
    </row>
    <row r="37" spans="1:4" ht="24.95" customHeight="1" x14ac:dyDescent="0.2">
      <c r="A37" s="218" t="s">
        <v>88</v>
      </c>
      <c r="B37" s="290">
        <v>5</v>
      </c>
      <c r="C37" s="291">
        <v>5</v>
      </c>
    </row>
    <row r="38" spans="1:4" ht="24.95" customHeight="1" x14ac:dyDescent="0.2">
      <c r="A38" s="218" t="s">
        <v>89</v>
      </c>
      <c r="B38" s="290">
        <v>3</v>
      </c>
      <c r="C38" s="291">
        <v>4</v>
      </c>
    </row>
    <row r="39" spans="1:4" ht="24.95" customHeight="1" thickBot="1" x14ac:dyDescent="0.25">
      <c r="A39" s="219" t="s">
        <v>90</v>
      </c>
      <c r="B39" s="292">
        <v>6</v>
      </c>
      <c r="C39" s="293">
        <v>8</v>
      </c>
      <c r="D39" s="87"/>
    </row>
    <row r="40" spans="1:4" s="398" customFormat="1" ht="15.95" customHeight="1" x14ac:dyDescent="0.2">
      <c r="A40" s="509" t="s">
        <v>179</v>
      </c>
      <c r="B40" s="509"/>
      <c r="C40" s="509"/>
      <c r="D40" s="397"/>
    </row>
    <row r="41" spans="1:4" s="398" customFormat="1" ht="44.25" customHeight="1" x14ac:dyDescent="0.2">
      <c r="A41" s="509" t="s">
        <v>272</v>
      </c>
      <c r="B41" s="509"/>
      <c r="C41" s="509"/>
      <c r="D41" s="399"/>
    </row>
    <row r="42" spans="1:4" s="398" customFormat="1" ht="43.5" customHeight="1" x14ac:dyDescent="0.2">
      <c r="A42" s="509" t="s">
        <v>246</v>
      </c>
      <c r="B42" s="509"/>
      <c r="C42" s="509"/>
      <c r="D42" s="399"/>
    </row>
    <row r="43" spans="1:4" s="398" customFormat="1" ht="15.95" customHeight="1" x14ac:dyDescent="0.2">
      <c r="A43" s="389" t="s">
        <v>316</v>
      </c>
      <c r="B43" s="389"/>
      <c r="C43" s="389"/>
      <c r="D43" s="400"/>
    </row>
    <row r="44" spans="1:4" ht="20.100000000000001" customHeight="1" x14ac:dyDescent="0.2">
      <c r="A44" s="84"/>
    </row>
    <row r="45" spans="1:4" ht="20.100000000000001" customHeight="1" x14ac:dyDescent="0.2">
      <c r="A45" s="84"/>
    </row>
    <row r="46" spans="1:4" ht="20.100000000000001" customHeight="1" x14ac:dyDescent="0.2">
      <c r="A46" s="85"/>
    </row>
    <row r="47" spans="1:4" ht="20.100000000000001" customHeight="1" x14ac:dyDescent="0.2">
      <c r="A47" s="84"/>
    </row>
    <row r="48" spans="1:4" ht="20.100000000000001" customHeight="1" x14ac:dyDescent="0.2">
      <c r="A48" s="84"/>
    </row>
    <row r="49" spans="1:6" ht="20.100000000000001" customHeight="1" x14ac:dyDescent="0.2">
      <c r="A49" s="84"/>
    </row>
    <row r="50" spans="1:6" ht="20.100000000000001" customHeight="1" x14ac:dyDescent="0.2">
      <c r="A50" s="84"/>
    </row>
    <row r="51" spans="1:6" ht="20.100000000000001" customHeight="1" x14ac:dyDescent="0.2">
      <c r="A51" s="85"/>
    </row>
    <row r="56" spans="1:6" ht="20.100000000000001" customHeight="1" x14ac:dyDescent="0.2">
      <c r="A56" s="87"/>
      <c r="B56" s="87"/>
      <c r="C56" s="87"/>
      <c r="D56" s="87"/>
      <c r="E56" s="87"/>
      <c r="F56" s="87"/>
    </row>
    <row r="57" spans="1:6" ht="20.100000000000001" customHeight="1" x14ac:dyDescent="0.2">
      <c r="A57" s="87"/>
      <c r="B57" s="87"/>
      <c r="C57" s="87"/>
      <c r="D57" s="87"/>
      <c r="E57" s="87"/>
      <c r="F57" s="87"/>
    </row>
    <row r="58" spans="1:6" ht="20.100000000000001" customHeight="1" x14ac:dyDescent="0.2">
      <c r="A58" s="87"/>
      <c r="B58" s="87"/>
      <c r="C58" s="87"/>
      <c r="D58" s="87"/>
      <c r="E58" s="87"/>
      <c r="F58" s="87"/>
    </row>
    <row r="171" spans="1:5" ht="20.100000000000001" customHeight="1" x14ac:dyDescent="0.2">
      <c r="A171" s="87"/>
      <c r="B171" s="87"/>
      <c r="C171" s="87"/>
      <c r="D171" s="87"/>
      <c r="E171" s="87"/>
    </row>
    <row r="172" spans="1:5" ht="20.100000000000001" customHeight="1" x14ac:dyDescent="0.2">
      <c r="A172" s="87"/>
      <c r="B172" s="87"/>
      <c r="C172" s="87"/>
      <c r="D172" s="87"/>
      <c r="E172" s="87"/>
    </row>
    <row r="173" spans="1:5" ht="20.100000000000001" customHeight="1" x14ac:dyDescent="0.2">
      <c r="A173" s="87"/>
      <c r="B173" s="87"/>
      <c r="C173" s="87"/>
      <c r="D173" s="87"/>
      <c r="E173" s="87"/>
    </row>
  </sheetData>
  <mergeCells count="7">
    <mergeCell ref="A42:C42"/>
    <mergeCell ref="J2:K2"/>
    <mergeCell ref="O2:P2"/>
    <mergeCell ref="A5:A6"/>
    <mergeCell ref="B5:C5"/>
    <mergeCell ref="A40:C40"/>
    <mergeCell ref="A41:C41"/>
  </mergeCells>
  <hyperlinks>
    <hyperlink ref="C1" location="Sumário!C34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9">
    <tabColor rgb="FFFFFF00"/>
  </sheetPr>
  <dimension ref="A1:R176"/>
  <sheetViews>
    <sheetView showGridLines="0" zoomScaleNormal="100" zoomScaleSheetLayoutView="55" workbookViewId="0"/>
  </sheetViews>
  <sheetFormatPr defaultColWidth="26.42578125" defaultRowHeight="20.100000000000001" customHeight="1" x14ac:dyDescent="0.2"/>
  <cols>
    <col min="1" max="3" width="57.7109375" style="82" customWidth="1"/>
    <col min="4" max="16384" width="26.42578125" style="82"/>
  </cols>
  <sheetData>
    <row r="1" spans="1:18" ht="20.100000000000001" customHeight="1" x14ac:dyDescent="0.2">
      <c r="C1" s="445" t="s">
        <v>206</v>
      </c>
    </row>
    <row r="2" spans="1:18" s="112" customFormat="1" ht="45" customHeight="1" x14ac:dyDescent="0.2">
      <c r="A2" s="111" t="s">
        <v>43</v>
      </c>
      <c r="D2" s="540"/>
      <c r="E2" s="213"/>
      <c r="G2" s="213"/>
      <c r="H2" s="213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188</v>
      </c>
      <c r="B3" s="115"/>
      <c r="C3" s="115"/>
      <c r="D3" s="115"/>
      <c r="E3" s="115"/>
    </row>
    <row r="4" spans="1:18" s="116" customFormat="1" ht="24.95" customHeight="1" thickBot="1" x14ac:dyDescent="0.3">
      <c r="A4" s="321" t="s">
        <v>317</v>
      </c>
      <c r="B4" s="117"/>
      <c r="C4" s="117"/>
      <c r="D4" s="117"/>
      <c r="E4" s="117"/>
    </row>
    <row r="5" spans="1:18" ht="24.95" customHeight="1" x14ac:dyDescent="0.2">
      <c r="A5" s="510" t="s">
        <v>58</v>
      </c>
      <c r="B5" s="512" t="s">
        <v>184</v>
      </c>
      <c r="C5" s="513"/>
    </row>
    <row r="6" spans="1:18" ht="24.95" customHeight="1" x14ac:dyDescent="0.2">
      <c r="A6" s="511"/>
      <c r="B6" s="220">
        <v>2014</v>
      </c>
      <c r="C6" s="221">
        <v>2015</v>
      </c>
    </row>
    <row r="7" spans="1:18" ht="24.95" customHeight="1" x14ac:dyDescent="0.2">
      <c r="A7" s="217" t="s">
        <v>6</v>
      </c>
      <c r="B7" s="288">
        <v>1966</v>
      </c>
      <c r="C7" s="289">
        <v>1643</v>
      </c>
      <c r="D7" s="83"/>
    </row>
    <row r="8" spans="1:18" s="89" customFormat="1" ht="24.95" customHeight="1" x14ac:dyDescent="0.2">
      <c r="A8" s="217" t="s">
        <v>59</v>
      </c>
      <c r="B8" s="288">
        <v>299</v>
      </c>
      <c r="C8" s="289">
        <v>262</v>
      </c>
    </row>
    <row r="9" spans="1:18" ht="24.95" customHeight="1" x14ac:dyDescent="0.2">
      <c r="A9" s="218" t="s">
        <v>60</v>
      </c>
      <c r="B9" s="290">
        <v>111</v>
      </c>
      <c r="C9" s="291">
        <v>92</v>
      </c>
    </row>
    <row r="10" spans="1:18" ht="24.95" customHeight="1" x14ac:dyDescent="0.2">
      <c r="A10" s="218" t="s">
        <v>61</v>
      </c>
      <c r="B10" s="290">
        <v>2</v>
      </c>
      <c r="C10" s="291">
        <v>3</v>
      </c>
    </row>
    <row r="11" spans="1:18" ht="24.95" customHeight="1" x14ac:dyDescent="0.2">
      <c r="A11" s="218" t="s">
        <v>62</v>
      </c>
      <c r="B11" s="290">
        <v>25</v>
      </c>
      <c r="C11" s="291">
        <v>22</v>
      </c>
    </row>
    <row r="12" spans="1:18" ht="24.95" customHeight="1" x14ac:dyDescent="0.2">
      <c r="A12" s="218" t="s">
        <v>63</v>
      </c>
      <c r="B12" s="290">
        <v>83</v>
      </c>
      <c r="C12" s="291">
        <v>113</v>
      </c>
    </row>
    <row r="13" spans="1:18" ht="24.95" customHeight="1" x14ac:dyDescent="0.2">
      <c r="A13" s="218" t="s">
        <v>64</v>
      </c>
      <c r="B13" s="290">
        <v>13</v>
      </c>
      <c r="C13" s="291">
        <v>12</v>
      </c>
    </row>
    <row r="14" spans="1:18" ht="24.95" customHeight="1" x14ac:dyDescent="0.2">
      <c r="A14" s="218" t="s">
        <v>65</v>
      </c>
      <c r="B14" s="290">
        <v>23</v>
      </c>
      <c r="C14" s="291">
        <v>10</v>
      </c>
    </row>
    <row r="15" spans="1:18" ht="24.95" customHeight="1" x14ac:dyDescent="0.2">
      <c r="A15" s="218" t="s">
        <v>66</v>
      </c>
      <c r="B15" s="290">
        <v>42</v>
      </c>
      <c r="C15" s="291">
        <v>10</v>
      </c>
    </row>
    <row r="16" spans="1:18" s="89" customFormat="1" ht="24.95" customHeight="1" x14ac:dyDescent="0.2">
      <c r="A16" s="217" t="s">
        <v>67</v>
      </c>
      <c r="B16" s="288">
        <v>238</v>
      </c>
      <c r="C16" s="289">
        <v>198</v>
      </c>
    </row>
    <row r="17" spans="1:3" ht="24.95" customHeight="1" x14ac:dyDescent="0.2">
      <c r="A17" s="218" t="s">
        <v>68</v>
      </c>
      <c r="B17" s="290">
        <v>30</v>
      </c>
      <c r="C17" s="291">
        <v>28</v>
      </c>
    </row>
    <row r="18" spans="1:3" ht="24.95" customHeight="1" x14ac:dyDescent="0.2">
      <c r="A18" s="218" t="s">
        <v>69</v>
      </c>
      <c r="B18" s="290">
        <v>33</v>
      </c>
      <c r="C18" s="291">
        <v>21</v>
      </c>
    </row>
    <row r="19" spans="1:3" ht="24.95" customHeight="1" x14ac:dyDescent="0.2">
      <c r="A19" s="218" t="s">
        <v>70</v>
      </c>
      <c r="B19" s="290">
        <v>30</v>
      </c>
      <c r="C19" s="291">
        <v>25</v>
      </c>
    </row>
    <row r="20" spans="1:3" ht="24.95" customHeight="1" x14ac:dyDescent="0.2">
      <c r="A20" s="218" t="s">
        <v>71</v>
      </c>
      <c r="B20" s="290">
        <v>13</v>
      </c>
      <c r="C20" s="291">
        <v>17</v>
      </c>
    </row>
    <row r="21" spans="1:3" ht="24.95" customHeight="1" x14ac:dyDescent="0.2">
      <c r="A21" s="218" t="s">
        <v>72</v>
      </c>
      <c r="B21" s="290">
        <v>59</v>
      </c>
      <c r="C21" s="291">
        <v>42</v>
      </c>
    </row>
    <row r="22" spans="1:3" ht="24.95" customHeight="1" x14ac:dyDescent="0.2">
      <c r="A22" s="218" t="s">
        <v>73</v>
      </c>
      <c r="B22" s="290">
        <v>17</v>
      </c>
      <c r="C22" s="291">
        <v>24</v>
      </c>
    </row>
    <row r="23" spans="1:3" ht="24.95" customHeight="1" x14ac:dyDescent="0.2">
      <c r="A23" s="218" t="s">
        <v>74</v>
      </c>
      <c r="B23" s="290">
        <v>12</v>
      </c>
      <c r="C23" s="291">
        <v>7</v>
      </c>
    </row>
    <row r="24" spans="1:3" ht="24.95" customHeight="1" x14ac:dyDescent="0.2">
      <c r="A24" s="218" t="s">
        <v>75</v>
      </c>
      <c r="B24" s="290">
        <v>30</v>
      </c>
      <c r="C24" s="291">
        <v>26</v>
      </c>
    </row>
    <row r="25" spans="1:3" ht="24.95" customHeight="1" x14ac:dyDescent="0.2">
      <c r="A25" s="218" t="s">
        <v>76</v>
      </c>
      <c r="B25" s="290">
        <v>14</v>
      </c>
      <c r="C25" s="291">
        <v>8</v>
      </c>
    </row>
    <row r="26" spans="1:3" s="89" customFormat="1" ht="24.95" customHeight="1" x14ac:dyDescent="0.2">
      <c r="A26" s="217" t="s">
        <v>77</v>
      </c>
      <c r="B26" s="288">
        <v>323</v>
      </c>
      <c r="C26" s="289">
        <v>217</v>
      </c>
    </row>
    <row r="27" spans="1:3" ht="24.95" customHeight="1" x14ac:dyDescent="0.2">
      <c r="A27" s="218" t="s">
        <v>78</v>
      </c>
      <c r="B27" s="290">
        <v>129</v>
      </c>
      <c r="C27" s="291">
        <v>86</v>
      </c>
    </row>
    <row r="28" spans="1:3" ht="24.95" customHeight="1" x14ac:dyDescent="0.2">
      <c r="A28" s="218" t="s">
        <v>79</v>
      </c>
      <c r="B28" s="290">
        <v>75</v>
      </c>
      <c r="C28" s="291">
        <v>43</v>
      </c>
    </row>
    <row r="29" spans="1:3" ht="24.95" customHeight="1" x14ac:dyDescent="0.2">
      <c r="A29" s="218" t="s">
        <v>80</v>
      </c>
      <c r="B29" s="290">
        <v>46</v>
      </c>
      <c r="C29" s="291">
        <v>35</v>
      </c>
    </row>
    <row r="30" spans="1:3" ht="24.95" customHeight="1" x14ac:dyDescent="0.2">
      <c r="A30" s="218" t="s">
        <v>81</v>
      </c>
      <c r="B30" s="290">
        <v>73</v>
      </c>
      <c r="C30" s="291">
        <v>53</v>
      </c>
    </row>
    <row r="31" spans="1:3" s="89" customFormat="1" ht="24.95" customHeight="1" x14ac:dyDescent="0.2">
      <c r="A31" s="217" t="s">
        <v>82</v>
      </c>
      <c r="B31" s="288">
        <v>150</v>
      </c>
      <c r="C31" s="289">
        <v>106</v>
      </c>
    </row>
    <row r="32" spans="1:3" ht="24.95" customHeight="1" x14ac:dyDescent="0.2">
      <c r="A32" s="218" t="s">
        <v>83</v>
      </c>
      <c r="B32" s="290">
        <v>43</v>
      </c>
      <c r="C32" s="291">
        <v>32</v>
      </c>
    </row>
    <row r="33" spans="1:5" ht="24.95" customHeight="1" x14ac:dyDescent="0.2">
      <c r="A33" s="218" t="s">
        <v>84</v>
      </c>
      <c r="B33" s="290">
        <v>66</v>
      </c>
      <c r="C33" s="291">
        <v>38</v>
      </c>
    </row>
    <row r="34" spans="1:5" ht="24.95" customHeight="1" x14ac:dyDescent="0.2">
      <c r="A34" s="218" t="s">
        <v>85</v>
      </c>
      <c r="B34" s="290">
        <v>41</v>
      </c>
      <c r="C34" s="291">
        <v>36</v>
      </c>
    </row>
    <row r="35" spans="1:5" s="89" customFormat="1" ht="24.95" customHeight="1" x14ac:dyDescent="0.2">
      <c r="A35" s="217" t="s">
        <v>86</v>
      </c>
      <c r="B35" s="288">
        <v>956</v>
      </c>
      <c r="C35" s="289">
        <v>860</v>
      </c>
    </row>
    <row r="36" spans="1:5" ht="24.95" customHeight="1" x14ac:dyDescent="0.2">
      <c r="A36" s="218" t="s">
        <v>87</v>
      </c>
      <c r="B36" s="290">
        <v>194</v>
      </c>
      <c r="C36" s="291">
        <v>159</v>
      </c>
    </row>
    <row r="37" spans="1:5" ht="24.95" customHeight="1" x14ac:dyDescent="0.2">
      <c r="A37" s="218" t="s">
        <v>88</v>
      </c>
      <c r="B37" s="290">
        <v>395</v>
      </c>
      <c r="C37" s="291">
        <v>310</v>
      </c>
    </row>
    <row r="38" spans="1:5" ht="24.95" customHeight="1" x14ac:dyDescent="0.2">
      <c r="A38" s="218" t="s">
        <v>89</v>
      </c>
      <c r="B38" s="290">
        <v>197</v>
      </c>
      <c r="C38" s="291">
        <v>192</v>
      </c>
    </row>
    <row r="39" spans="1:5" ht="24.95" customHeight="1" thickBot="1" x14ac:dyDescent="0.25">
      <c r="A39" s="219" t="s">
        <v>90</v>
      </c>
      <c r="B39" s="292">
        <v>170</v>
      </c>
      <c r="C39" s="293">
        <v>199</v>
      </c>
      <c r="D39" s="87"/>
    </row>
    <row r="40" spans="1:5" s="383" customFormat="1" ht="15.95" customHeight="1" x14ac:dyDescent="0.2">
      <c r="A40" s="519" t="s">
        <v>179</v>
      </c>
      <c r="B40" s="519"/>
      <c r="C40" s="519"/>
      <c r="D40" s="381"/>
      <c r="E40" s="382"/>
    </row>
    <row r="41" spans="1:5" s="383" customFormat="1" ht="42" customHeight="1" x14ac:dyDescent="0.2">
      <c r="A41" s="509" t="s">
        <v>275</v>
      </c>
      <c r="B41" s="509"/>
      <c r="C41" s="509"/>
      <c r="D41" s="384"/>
    </row>
    <row r="42" spans="1:5" s="383" customFormat="1" ht="42" customHeight="1" x14ac:dyDescent="0.2">
      <c r="A42" s="509" t="s">
        <v>248</v>
      </c>
      <c r="B42" s="509"/>
      <c r="C42" s="509"/>
      <c r="D42" s="384"/>
    </row>
    <row r="43" spans="1:5" s="386" customFormat="1" ht="15.75" customHeight="1" x14ac:dyDescent="0.2">
      <c r="A43" s="509" t="s">
        <v>276</v>
      </c>
      <c r="B43" s="509"/>
      <c r="C43" s="509"/>
      <c r="D43" s="384"/>
    </row>
    <row r="44" spans="1:5" s="383" customFormat="1" ht="15.95" customHeight="1" x14ac:dyDescent="0.2">
      <c r="A44" s="389" t="s">
        <v>256</v>
      </c>
      <c r="B44" s="389"/>
      <c r="C44" s="389"/>
      <c r="D44" s="400"/>
    </row>
    <row r="45" spans="1:5" ht="15" customHeight="1" x14ac:dyDescent="0.2">
      <c r="A45" s="332"/>
      <c r="B45" s="332"/>
      <c r="C45" s="332"/>
      <c r="D45" s="88"/>
    </row>
    <row r="46" spans="1:5" ht="20.100000000000001" customHeight="1" x14ac:dyDescent="0.2">
      <c r="A46" s="84"/>
    </row>
    <row r="47" spans="1:5" ht="20.100000000000001" customHeight="1" x14ac:dyDescent="0.2">
      <c r="A47" s="84"/>
    </row>
    <row r="48" spans="1:5" ht="20.100000000000001" customHeight="1" x14ac:dyDescent="0.2">
      <c r="A48" s="84"/>
    </row>
    <row r="49" spans="1:6" ht="20.100000000000001" customHeight="1" x14ac:dyDescent="0.2">
      <c r="A49" s="85"/>
    </row>
    <row r="50" spans="1:6" ht="20.100000000000001" customHeight="1" x14ac:dyDescent="0.2">
      <c r="A50" s="84"/>
    </row>
    <row r="51" spans="1:6" ht="20.100000000000001" customHeight="1" x14ac:dyDescent="0.2">
      <c r="A51" s="84"/>
    </row>
    <row r="52" spans="1:6" ht="20.100000000000001" customHeight="1" x14ac:dyDescent="0.2">
      <c r="A52" s="84"/>
    </row>
    <row r="53" spans="1:6" ht="20.100000000000001" customHeight="1" x14ac:dyDescent="0.2">
      <c r="A53" s="84"/>
    </row>
    <row r="54" spans="1:6" ht="20.100000000000001" customHeight="1" x14ac:dyDescent="0.2">
      <c r="A54" s="85"/>
    </row>
    <row r="59" spans="1:6" ht="20.100000000000001" customHeight="1" x14ac:dyDescent="0.2">
      <c r="A59" s="87"/>
      <c r="B59" s="87"/>
      <c r="C59" s="87"/>
      <c r="D59" s="87"/>
      <c r="E59" s="87"/>
      <c r="F59" s="87"/>
    </row>
    <row r="60" spans="1:6" ht="20.100000000000001" customHeight="1" x14ac:dyDescent="0.2">
      <c r="A60" s="87"/>
      <c r="B60" s="87"/>
      <c r="C60" s="87"/>
      <c r="D60" s="87"/>
      <c r="E60" s="87"/>
      <c r="F60" s="87"/>
    </row>
    <row r="61" spans="1:6" ht="20.100000000000001" customHeight="1" x14ac:dyDescent="0.2">
      <c r="A61" s="87"/>
      <c r="B61" s="87"/>
      <c r="C61" s="87"/>
      <c r="D61" s="87"/>
      <c r="E61" s="87"/>
      <c r="F61" s="87"/>
    </row>
    <row r="174" spans="1:5" ht="20.100000000000001" customHeight="1" x14ac:dyDescent="0.2">
      <c r="A174" s="87"/>
      <c r="B174" s="87"/>
      <c r="C174" s="87"/>
      <c r="D174" s="87"/>
      <c r="E174" s="87"/>
    </row>
    <row r="175" spans="1:5" ht="20.100000000000001" customHeight="1" x14ac:dyDescent="0.2">
      <c r="A175" s="87"/>
      <c r="B175" s="87"/>
      <c r="C175" s="87"/>
      <c r="D175" s="87"/>
      <c r="E175" s="87"/>
    </row>
    <row r="176" spans="1:5" ht="20.100000000000001" customHeight="1" x14ac:dyDescent="0.2">
      <c r="A176" s="87"/>
      <c r="B176" s="87"/>
      <c r="C176" s="87"/>
      <c r="D176" s="87"/>
      <c r="E176" s="87"/>
    </row>
  </sheetData>
  <mergeCells count="8">
    <mergeCell ref="A43:C43"/>
    <mergeCell ref="J2:K2"/>
    <mergeCell ref="O2:P2"/>
    <mergeCell ref="A42:C42"/>
    <mergeCell ref="A5:A6"/>
    <mergeCell ref="B5:C5"/>
    <mergeCell ref="A40:C40"/>
    <mergeCell ref="A41:C41"/>
  </mergeCells>
  <hyperlinks>
    <hyperlink ref="C1" location="Sumário!C35" display="&lt;&lt; Sumário"/>
    <hyperlink ref="C2:D2" location="Sumário!C35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0">
    <tabColor rgb="FFFFFF00"/>
  </sheetPr>
  <dimension ref="A1:R173"/>
  <sheetViews>
    <sheetView showGridLines="0" zoomScaleNormal="100" zoomScaleSheetLayoutView="55" workbookViewId="0"/>
  </sheetViews>
  <sheetFormatPr defaultColWidth="26.42578125" defaultRowHeight="20.100000000000001" customHeight="1" x14ac:dyDescent="0.2"/>
  <cols>
    <col min="1" max="3" width="57.7109375" style="82" customWidth="1"/>
    <col min="4" max="16384" width="26.42578125" style="82"/>
  </cols>
  <sheetData>
    <row r="1" spans="1:18" ht="20.100000000000001" customHeight="1" x14ac:dyDescent="0.2">
      <c r="C1" s="445" t="s">
        <v>206</v>
      </c>
    </row>
    <row r="2" spans="1:18" s="112" customFormat="1" ht="45" customHeight="1" x14ac:dyDescent="0.2">
      <c r="A2" s="111" t="s">
        <v>43</v>
      </c>
      <c r="D2" s="445"/>
      <c r="E2" s="213"/>
      <c r="G2" s="213"/>
      <c r="H2" s="213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188</v>
      </c>
      <c r="B3" s="115"/>
      <c r="C3" s="115"/>
      <c r="D3" s="115"/>
      <c r="E3" s="115"/>
    </row>
    <row r="4" spans="1:18" s="116" customFormat="1" ht="24.95" customHeight="1" thickBot="1" x14ac:dyDescent="0.3">
      <c r="A4" s="321" t="s">
        <v>318</v>
      </c>
      <c r="B4" s="117"/>
      <c r="C4" s="117"/>
      <c r="D4" s="117"/>
      <c r="E4" s="117"/>
    </row>
    <row r="5" spans="1:18" ht="24.95" customHeight="1" x14ac:dyDescent="0.2">
      <c r="A5" s="510" t="s">
        <v>58</v>
      </c>
      <c r="B5" s="512" t="s">
        <v>91</v>
      </c>
      <c r="C5" s="513"/>
    </row>
    <row r="6" spans="1:18" ht="24.95" customHeight="1" x14ac:dyDescent="0.2">
      <c r="A6" s="511"/>
      <c r="B6" s="220">
        <v>2014</v>
      </c>
      <c r="C6" s="221">
        <v>2015</v>
      </c>
    </row>
    <row r="7" spans="1:18" ht="24.95" customHeight="1" x14ac:dyDescent="0.2">
      <c r="A7" s="217" t="s">
        <v>6</v>
      </c>
      <c r="B7" s="288">
        <v>27</v>
      </c>
      <c r="C7" s="289">
        <v>32</v>
      </c>
      <c r="D7" s="83"/>
    </row>
    <row r="8" spans="1:18" s="89" customFormat="1" ht="24.95" customHeight="1" x14ac:dyDescent="0.2">
      <c r="A8" s="217" t="s">
        <v>59</v>
      </c>
      <c r="B8" s="288">
        <v>1</v>
      </c>
      <c r="C8" s="289">
        <v>1</v>
      </c>
    </row>
    <row r="9" spans="1:18" ht="24.95" customHeight="1" x14ac:dyDescent="0.2">
      <c r="A9" s="218" t="s">
        <v>60</v>
      </c>
      <c r="B9" s="290">
        <v>0</v>
      </c>
      <c r="C9" s="291">
        <v>0</v>
      </c>
    </row>
    <row r="10" spans="1:18" ht="24.95" customHeight="1" x14ac:dyDescent="0.2">
      <c r="A10" s="218" t="s">
        <v>61</v>
      </c>
      <c r="B10" s="290">
        <v>0</v>
      </c>
      <c r="C10" s="291">
        <v>0</v>
      </c>
    </row>
    <row r="11" spans="1:18" ht="24.95" customHeight="1" x14ac:dyDescent="0.2">
      <c r="A11" s="218" t="s">
        <v>62</v>
      </c>
      <c r="B11" s="290">
        <v>0</v>
      </c>
      <c r="C11" s="291">
        <v>0</v>
      </c>
    </row>
    <row r="12" spans="1:18" ht="24.95" customHeight="1" x14ac:dyDescent="0.2">
      <c r="A12" s="218" t="s">
        <v>63</v>
      </c>
      <c r="B12" s="290">
        <v>1</v>
      </c>
      <c r="C12" s="291">
        <v>1</v>
      </c>
    </row>
    <row r="13" spans="1:18" ht="24.95" customHeight="1" x14ac:dyDescent="0.2">
      <c r="A13" s="218" t="s">
        <v>64</v>
      </c>
      <c r="B13" s="290">
        <v>0</v>
      </c>
      <c r="C13" s="291">
        <v>0</v>
      </c>
    </row>
    <row r="14" spans="1:18" ht="24.95" customHeight="1" x14ac:dyDescent="0.2">
      <c r="A14" s="218" t="s">
        <v>65</v>
      </c>
      <c r="B14" s="290">
        <v>0</v>
      </c>
      <c r="C14" s="291">
        <v>0</v>
      </c>
    </row>
    <row r="15" spans="1:18" ht="24.95" customHeight="1" x14ac:dyDescent="0.2">
      <c r="A15" s="218" t="s">
        <v>66</v>
      </c>
      <c r="B15" s="290">
        <v>0</v>
      </c>
      <c r="C15" s="291">
        <v>0</v>
      </c>
    </row>
    <row r="16" spans="1:18" s="89" customFormat="1" ht="24.95" customHeight="1" x14ac:dyDescent="0.2">
      <c r="A16" s="217" t="s">
        <v>67</v>
      </c>
      <c r="B16" s="288">
        <v>5</v>
      </c>
      <c r="C16" s="289">
        <v>9</v>
      </c>
    </row>
    <row r="17" spans="1:3" ht="24.95" customHeight="1" x14ac:dyDescent="0.2">
      <c r="A17" s="218" t="s">
        <v>68</v>
      </c>
      <c r="B17" s="290">
        <v>0</v>
      </c>
      <c r="C17" s="291">
        <v>0</v>
      </c>
    </row>
    <row r="18" spans="1:3" ht="24.95" customHeight="1" x14ac:dyDescent="0.2">
      <c r="A18" s="218" t="s">
        <v>69</v>
      </c>
      <c r="B18" s="290">
        <v>1</v>
      </c>
      <c r="C18" s="291">
        <v>1</v>
      </c>
    </row>
    <row r="19" spans="1:3" ht="24.95" customHeight="1" x14ac:dyDescent="0.2">
      <c r="A19" s="218" t="s">
        <v>70</v>
      </c>
      <c r="B19" s="290">
        <v>2</v>
      </c>
      <c r="C19" s="291">
        <v>2</v>
      </c>
    </row>
    <row r="20" spans="1:3" ht="24.95" customHeight="1" x14ac:dyDescent="0.2">
      <c r="A20" s="218" t="s">
        <v>71</v>
      </c>
      <c r="B20" s="290">
        <v>2</v>
      </c>
      <c r="C20" s="291">
        <v>2</v>
      </c>
    </row>
    <row r="21" spans="1:3" ht="24.95" customHeight="1" x14ac:dyDescent="0.2">
      <c r="A21" s="218" t="s">
        <v>72</v>
      </c>
      <c r="B21" s="290">
        <v>0</v>
      </c>
      <c r="C21" s="291">
        <v>0</v>
      </c>
    </row>
    <row r="22" spans="1:3" ht="24.95" customHeight="1" x14ac:dyDescent="0.2">
      <c r="A22" s="218" t="s">
        <v>73</v>
      </c>
      <c r="B22" s="290">
        <v>0</v>
      </c>
      <c r="C22" s="291">
        <v>3</v>
      </c>
    </row>
    <row r="23" spans="1:3" ht="24.95" customHeight="1" x14ac:dyDescent="0.2">
      <c r="A23" s="218" t="s">
        <v>74</v>
      </c>
      <c r="B23" s="290">
        <v>0</v>
      </c>
      <c r="C23" s="291">
        <v>0</v>
      </c>
    </row>
    <row r="24" spans="1:3" ht="24.95" customHeight="1" x14ac:dyDescent="0.2">
      <c r="A24" s="218" t="s">
        <v>75</v>
      </c>
      <c r="B24" s="290">
        <v>0</v>
      </c>
      <c r="C24" s="291">
        <v>0</v>
      </c>
    </row>
    <row r="25" spans="1:3" ht="24.95" customHeight="1" x14ac:dyDescent="0.2">
      <c r="A25" s="218" t="s">
        <v>76</v>
      </c>
      <c r="B25" s="290">
        <v>0</v>
      </c>
      <c r="C25" s="291">
        <v>1</v>
      </c>
    </row>
    <row r="26" spans="1:3" s="89" customFormat="1" ht="24.95" customHeight="1" x14ac:dyDescent="0.2">
      <c r="A26" s="217" t="s">
        <v>77</v>
      </c>
      <c r="B26" s="288">
        <v>6</v>
      </c>
      <c r="C26" s="289">
        <v>8</v>
      </c>
    </row>
    <row r="27" spans="1:3" ht="24.95" customHeight="1" x14ac:dyDescent="0.2">
      <c r="A27" s="218" t="s">
        <v>78</v>
      </c>
      <c r="B27" s="290">
        <v>2</v>
      </c>
      <c r="C27" s="291">
        <v>2</v>
      </c>
    </row>
    <row r="28" spans="1:3" ht="24.95" customHeight="1" x14ac:dyDescent="0.2">
      <c r="A28" s="218" t="s">
        <v>79</v>
      </c>
      <c r="B28" s="290">
        <v>1</v>
      </c>
      <c r="C28" s="291">
        <v>2</v>
      </c>
    </row>
    <row r="29" spans="1:3" ht="24.95" customHeight="1" x14ac:dyDescent="0.2">
      <c r="A29" s="218" t="s">
        <v>80</v>
      </c>
      <c r="B29" s="290">
        <v>2</v>
      </c>
      <c r="C29" s="291">
        <v>2</v>
      </c>
    </row>
    <row r="30" spans="1:3" ht="24.95" customHeight="1" x14ac:dyDescent="0.2">
      <c r="A30" s="218" t="s">
        <v>81</v>
      </c>
      <c r="B30" s="290">
        <v>1</v>
      </c>
      <c r="C30" s="291">
        <v>2</v>
      </c>
    </row>
    <row r="31" spans="1:3" s="89" customFormat="1" ht="24.95" customHeight="1" x14ac:dyDescent="0.2">
      <c r="A31" s="217" t="s">
        <v>82</v>
      </c>
      <c r="B31" s="288">
        <v>10</v>
      </c>
      <c r="C31" s="289">
        <v>11</v>
      </c>
    </row>
    <row r="32" spans="1:3" ht="24.95" customHeight="1" x14ac:dyDescent="0.2">
      <c r="A32" s="218" t="s">
        <v>83</v>
      </c>
      <c r="B32" s="290">
        <v>3</v>
      </c>
      <c r="C32" s="291">
        <v>6</v>
      </c>
    </row>
    <row r="33" spans="1:5" ht="24.95" customHeight="1" x14ac:dyDescent="0.2">
      <c r="A33" s="218" t="s">
        <v>84</v>
      </c>
      <c r="B33" s="290">
        <v>3</v>
      </c>
      <c r="C33" s="291">
        <v>1</v>
      </c>
    </row>
    <row r="34" spans="1:5" ht="24.95" customHeight="1" x14ac:dyDescent="0.2">
      <c r="A34" s="218" t="s">
        <v>85</v>
      </c>
      <c r="B34" s="290">
        <v>4</v>
      </c>
      <c r="C34" s="291">
        <v>4</v>
      </c>
    </row>
    <row r="35" spans="1:5" s="89" customFormat="1" ht="24.95" customHeight="1" x14ac:dyDescent="0.2">
      <c r="A35" s="217" t="s">
        <v>86</v>
      </c>
      <c r="B35" s="288">
        <v>5</v>
      </c>
      <c r="C35" s="289">
        <v>3</v>
      </c>
    </row>
    <row r="36" spans="1:5" ht="24.95" customHeight="1" x14ac:dyDescent="0.2">
      <c r="A36" s="218" t="s">
        <v>87</v>
      </c>
      <c r="B36" s="290">
        <v>1</v>
      </c>
      <c r="C36" s="291">
        <v>1</v>
      </c>
    </row>
    <row r="37" spans="1:5" ht="24.95" customHeight="1" x14ac:dyDescent="0.2">
      <c r="A37" s="218" t="s">
        <v>88</v>
      </c>
      <c r="B37" s="290">
        <v>2</v>
      </c>
      <c r="C37" s="291">
        <v>1</v>
      </c>
    </row>
    <row r="38" spans="1:5" ht="24.95" customHeight="1" x14ac:dyDescent="0.2">
      <c r="A38" s="218" t="s">
        <v>89</v>
      </c>
      <c r="B38" s="290">
        <v>1</v>
      </c>
      <c r="C38" s="291">
        <v>1</v>
      </c>
    </row>
    <row r="39" spans="1:5" ht="24.95" customHeight="1" thickBot="1" x14ac:dyDescent="0.25">
      <c r="A39" s="219" t="s">
        <v>90</v>
      </c>
      <c r="B39" s="292">
        <v>1</v>
      </c>
      <c r="C39" s="293">
        <v>0</v>
      </c>
      <c r="D39" s="87"/>
    </row>
    <row r="40" spans="1:5" s="383" customFormat="1" ht="15.95" customHeight="1" x14ac:dyDescent="0.2">
      <c r="A40" s="520" t="s">
        <v>179</v>
      </c>
      <c r="B40" s="520"/>
      <c r="C40" s="520"/>
      <c r="D40" s="381"/>
      <c r="E40" s="382"/>
    </row>
    <row r="41" spans="1:5" s="383" customFormat="1" ht="41.25" customHeight="1" x14ac:dyDescent="0.2">
      <c r="A41" s="509" t="s">
        <v>272</v>
      </c>
      <c r="B41" s="509"/>
      <c r="C41" s="509"/>
      <c r="D41" s="384"/>
      <c r="E41" s="382"/>
    </row>
    <row r="42" spans="1:5" s="383" customFormat="1" ht="45" customHeight="1" x14ac:dyDescent="0.2">
      <c r="A42" s="509" t="s">
        <v>246</v>
      </c>
      <c r="B42" s="509"/>
      <c r="C42" s="509"/>
      <c r="D42" s="384"/>
    </row>
    <row r="43" spans="1:5" s="383" customFormat="1" ht="15.95" customHeight="1" x14ac:dyDescent="0.2">
      <c r="A43" s="389" t="s">
        <v>257</v>
      </c>
      <c r="B43" s="389"/>
      <c r="C43" s="389"/>
    </row>
    <row r="44" spans="1:5" ht="15" customHeight="1" x14ac:dyDescent="0.2">
      <c r="A44" s="332"/>
      <c r="B44" s="332"/>
      <c r="C44" s="332"/>
    </row>
    <row r="56" spans="1:6" ht="20.100000000000001" customHeight="1" x14ac:dyDescent="0.2">
      <c r="D56" s="87"/>
    </row>
    <row r="57" spans="1:6" ht="20.100000000000001" customHeight="1" x14ac:dyDescent="0.2">
      <c r="A57" s="87"/>
      <c r="B57" s="87"/>
      <c r="C57" s="87"/>
      <c r="D57" s="87"/>
      <c r="E57" s="87"/>
      <c r="F57" s="87"/>
    </row>
    <row r="58" spans="1:6" ht="20.100000000000001" customHeight="1" x14ac:dyDescent="0.2">
      <c r="A58" s="87"/>
      <c r="B58" s="87"/>
      <c r="C58" s="87"/>
      <c r="D58" s="87"/>
      <c r="E58" s="87"/>
      <c r="F58" s="87"/>
    </row>
    <row r="59" spans="1:6" ht="20.100000000000001" customHeight="1" x14ac:dyDescent="0.2">
      <c r="A59" s="87"/>
      <c r="B59" s="87"/>
      <c r="C59" s="87"/>
      <c r="E59" s="87"/>
      <c r="F59" s="87"/>
    </row>
    <row r="171" spans="1:5" ht="20.100000000000001" customHeight="1" x14ac:dyDescent="0.2">
      <c r="D171" s="87"/>
    </row>
    <row r="172" spans="1:5" ht="20.100000000000001" customHeight="1" x14ac:dyDescent="0.2">
      <c r="A172" s="87"/>
      <c r="B172" s="87"/>
      <c r="C172" s="87"/>
      <c r="D172" s="87"/>
      <c r="E172" s="87"/>
    </row>
    <row r="173" spans="1:5" ht="20.100000000000001" customHeight="1" x14ac:dyDescent="0.2">
      <c r="D173" s="87"/>
    </row>
  </sheetData>
  <mergeCells count="7">
    <mergeCell ref="J2:K2"/>
    <mergeCell ref="O2:P2"/>
    <mergeCell ref="A42:C42"/>
    <mergeCell ref="A5:A6"/>
    <mergeCell ref="B5:C5"/>
    <mergeCell ref="A40:C40"/>
    <mergeCell ref="A41:C41"/>
  </mergeCells>
  <hyperlinks>
    <hyperlink ref="C1" location="Sumário!C36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>
    <tabColor rgb="FF00B050"/>
  </sheetPr>
  <dimension ref="A1:S7"/>
  <sheetViews>
    <sheetView showGridLines="0" zoomScaleNormal="100" workbookViewId="0"/>
  </sheetViews>
  <sheetFormatPr defaultRowHeight="40.5" customHeight="1" x14ac:dyDescent="0.2"/>
  <cols>
    <col min="1" max="18" width="9.28515625" style="545" customWidth="1"/>
    <col min="19" max="19" width="9.28515625" style="547" customWidth="1"/>
    <col min="20" max="16384" width="9.140625" style="545"/>
  </cols>
  <sheetData>
    <row r="1" spans="1:19" ht="20.100000000000001" customHeight="1" x14ac:dyDescent="0.2">
      <c r="Q1" s="546" t="s">
        <v>206</v>
      </c>
      <c r="R1" s="546"/>
    </row>
    <row r="7" spans="1:19" ht="40.5" customHeight="1" x14ac:dyDescent="0.6">
      <c r="A7" s="548" t="s">
        <v>283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5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B4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1">
    <tabColor rgb="FFFFFF00"/>
  </sheetPr>
  <dimension ref="A1:R173"/>
  <sheetViews>
    <sheetView showGridLines="0" zoomScaleNormal="100" zoomScaleSheetLayoutView="55" workbookViewId="0"/>
  </sheetViews>
  <sheetFormatPr defaultColWidth="26.42578125" defaultRowHeight="20.100000000000001" customHeight="1" x14ac:dyDescent="0.2"/>
  <cols>
    <col min="1" max="3" width="57.7109375" style="82" customWidth="1"/>
    <col min="4" max="16384" width="26.42578125" style="82"/>
  </cols>
  <sheetData>
    <row r="1" spans="1:18" ht="20.100000000000001" customHeight="1" x14ac:dyDescent="0.2">
      <c r="C1" s="445" t="s">
        <v>206</v>
      </c>
    </row>
    <row r="2" spans="1:18" s="112" customFormat="1" ht="45" customHeight="1" x14ac:dyDescent="0.2">
      <c r="A2" s="111" t="s">
        <v>43</v>
      </c>
      <c r="D2" s="445"/>
      <c r="E2" s="213"/>
      <c r="G2" s="213"/>
      <c r="H2" s="213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188</v>
      </c>
      <c r="B3" s="115"/>
      <c r="C3" s="115"/>
      <c r="D3" s="115"/>
      <c r="E3" s="115"/>
    </row>
    <row r="4" spans="1:18" s="116" customFormat="1" ht="24.95" customHeight="1" thickBot="1" x14ac:dyDescent="0.3">
      <c r="A4" s="321" t="s">
        <v>319</v>
      </c>
      <c r="B4" s="117"/>
      <c r="C4" s="117"/>
      <c r="D4" s="117"/>
      <c r="E4" s="117"/>
    </row>
    <row r="5" spans="1:18" ht="24.95" customHeight="1" x14ac:dyDescent="0.2">
      <c r="A5" s="510" t="s">
        <v>58</v>
      </c>
      <c r="B5" s="512" t="s">
        <v>185</v>
      </c>
      <c r="C5" s="513"/>
    </row>
    <row r="6" spans="1:18" ht="24.95" customHeight="1" x14ac:dyDescent="0.2">
      <c r="A6" s="511"/>
      <c r="B6" s="220">
        <v>2014</v>
      </c>
      <c r="C6" s="221">
        <v>2015</v>
      </c>
    </row>
    <row r="7" spans="1:18" ht="24.95" customHeight="1" x14ac:dyDescent="0.2">
      <c r="A7" s="217" t="s">
        <v>6</v>
      </c>
      <c r="B7" s="288">
        <v>8170</v>
      </c>
      <c r="C7" s="289">
        <v>8577</v>
      </c>
      <c r="D7" s="83"/>
    </row>
    <row r="8" spans="1:18" s="89" customFormat="1" ht="24.95" customHeight="1" x14ac:dyDescent="0.2">
      <c r="A8" s="217" t="s">
        <v>59</v>
      </c>
      <c r="B8" s="288">
        <v>169</v>
      </c>
      <c r="C8" s="289">
        <v>247</v>
      </c>
    </row>
    <row r="9" spans="1:18" ht="24.95" customHeight="1" x14ac:dyDescent="0.2">
      <c r="A9" s="218" t="s">
        <v>60</v>
      </c>
      <c r="B9" s="290">
        <v>8</v>
      </c>
      <c r="C9" s="291">
        <v>18</v>
      </c>
    </row>
    <row r="10" spans="1:18" ht="24.95" customHeight="1" x14ac:dyDescent="0.2">
      <c r="A10" s="218" t="s">
        <v>61</v>
      </c>
      <c r="B10" s="290">
        <v>2</v>
      </c>
      <c r="C10" s="291">
        <v>2</v>
      </c>
    </row>
    <row r="11" spans="1:18" ht="24.95" customHeight="1" x14ac:dyDescent="0.2">
      <c r="A11" s="218" t="s">
        <v>62</v>
      </c>
      <c r="B11" s="290">
        <v>55</v>
      </c>
      <c r="C11" s="291">
        <v>65</v>
      </c>
    </row>
    <row r="12" spans="1:18" ht="24.95" customHeight="1" x14ac:dyDescent="0.2">
      <c r="A12" s="218" t="s">
        <v>63</v>
      </c>
      <c r="B12" s="290">
        <v>53</v>
      </c>
      <c r="C12" s="291">
        <v>80</v>
      </c>
    </row>
    <row r="13" spans="1:18" ht="24.95" customHeight="1" x14ac:dyDescent="0.2">
      <c r="A13" s="218" t="s">
        <v>64</v>
      </c>
      <c r="B13" s="290">
        <v>19</v>
      </c>
      <c r="C13" s="291">
        <v>19</v>
      </c>
    </row>
    <row r="14" spans="1:18" ht="24.95" customHeight="1" x14ac:dyDescent="0.2">
      <c r="A14" s="218" t="s">
        <v>65</v>
      </c>
      <c r="B14" s="290">
        <v>4</v>
      </c>
      <c r="C14" s="291">
        <v>8</v>
      </c>
    </row>
    <row r="15" spans="1:18" ht="24.95" customHeight="1" x14ac:dyDescent="0.2">
      <c r="A15" s="218" t="s">
        <v>66</v>
      </c>
      <c r="B15" s="290">
        <v>28</v>
      </c>
      <c r="C15" s="291">
        <v>55</v>
      </c>
    </row>
    <row r="16" spans="1:18" s="89" customFormat="1" ht="24.95" customHeight="1" x14ac:dyDescent="0.2">
      <c r="A16" s="217" t="s">
        <v>67</v>
      </c>
      <c r="B16" s="288">
        <v>681</v>
      </c>
      <c r="C16" s="289">
        <v>781</v>
      </c>
    </row>
    <row r="17" spans="1:3" ht="24.95" customHeight="1" x14ac:dyDescent="0.2">
      <c r="A17" s="218" t="s">
        <v>68</v>
      </c>
      <c r="B17" s="290">
        <v>66</v>
      </c>
      <c r="C17" s="291">
        <v>79</v>
      </c>
    </row>
    <row r="18" spans="1:3" ht="24.95" customHeight="1" x14ac:dyDescent="0.2">
      <c r="A18" s="218" t="s">
        <v>69</v>
      </c>
      <c r="B18" s="290">
        <v>99</v>
      </c>
      <c r="C18" s="291">
        <v>137</v>
      </c>
    </row>
    <row r="19" spans="1:3" ht="24.95" customHeight="1" x14ac:dyDescent="0.2">
      <c r="A19" s="218" t="s">
        <v>70</v>
      </c>
      <c r="B19" s="290">
        <v>69</v>
      </c>
      <c r="C19" s="291">
        <v>90</v>
      </c>
    </row>
    <row r="20" spans="1:3" ht="24.95" customHeight="1" x14ac:dyDescent="0.2">
      <c r="A20" s="218" t="s">
        <v>71</v>
      </c>
      <c r="B20" s="290">
        <v>45</v>
      </c>
      <c r="C20" s="291">
        <v>43</v>
      </c>
    </row>
    <row r="21" spans="1:3" ht="24.95" customHeight="1" x14ac:dyDescent="0.2">
      <c r="A21" s="218" t="s">
        <v>72</v>
      </c>
      <c r="B21" s="290">
        <v>65</v>
      </c>
      <c r="C21" s="291">
        <v>47</v>
      </c>
    </row>
    <row r="22" spans="1:3" ht="24.95" customHeight="1" x14ac:dyDescent="0.2">
      <c r="A22" s="218" t="s">
        <v>73</v>
      </c>
      <c r="B22" s="290">
        <v>52</v>
      </c>
      <c r="C22" s="291">
        <v>55</v>
      </c>
    </row>
    <row r="23" spans="1:3" ht="24.95" customHeight="1" x14ac:dyDescent="0.2">
      <c r="A23" s="218" t="s">
        <v>74</v>
      </c>
      <c r="B23" s="290">
        <v>116</v>
      </c>
      <c r="C23" s="291">
        <v>126</v>
      </c>
    </row>
    <row r="24" spans="1:3" ht="24.95" customHeight="1" x14ac:dyDescent="0.2">
      <c r="A24" s="218" t="s">
        <v>75</v>
      </c>
      <c r="B24" s="290">
        <v>79</v>
      </c>
      <c r="C24" s="291">
        <v>88</v>
      </c>
    </row>
    <row r="25" spans="1:3" ht="24.95" customHeight="1" x14ac:dyDescent="0.2">
      <c r="A25" s="218" t="s">
        <v>76</v>
      </c>
      <c r="B25" s="290">
        <v>90</v>
      </c>
      <c r="C25" s="291">
        <v>116</v>
      </c>
    </row>
    <row r="26" spans="1:3" s="89" customFormat="1" ht="24.95" customHeight="1" x14ac:dyDescent="0.2">
      <c r="A26" s="217" t="s">
        <v>77</v>
      </c>
      <c r="B26" s="288">
        <v>3098</v>
      </c>
      <c r="C26" s="289">
        <v>3365</v>
      </c>
    </row>
    <row r="27" spans="1:3" ht="24.95" customHeight="1" x14ac:dyDescent="0.2">
      <c r="A27" s="218" t="s">
        <v>78</v>
      </c>
      <c r="B27" s="290">
        <v>134</v>
      </c>
      <c r="C27" s="291">
        <v>130</v>
      </c>
    </row>
    <row r="28" spans="1:3" ht="24.95" customHeight="1" x14ac:dyDescent="0.2">
      <c r="A28" s="218" t="s">
        <v>79</v>
      </c>
      <c r="B28" s="290">
        <v>1935</v>
      </c>
      <c r="C28" s="291">
        <v>2027</v>
      </c>
    </row>
    <row r="29" spans="1:3" ht="24.95" customHeight="1" x14ac:dyDescent="0.2">
      <c r="A29" s="218" t="s">
        <v>80</v>
      </c>
      <c r="B29" s="290">
        <v>329</v>
      </c>
      <c r="C29" s="291">
        <v>394</v>
      </c>
    </row>
    <row r="30" spans="1:3" ht="24.95" customHeight="1" x14ac:dyDescent="0.2">
      <c r="A30" s="218" t="s">
        <v>81</v>
      </c>
      <c r="B30" s="290">
        <v>700</v>
      </c>
      <c r="C30" s="291">
        <v>814</v>
      </c>
    </row>
    <row r="31" spans="1:3" s="89" customFormat="1" ht="24.95" customHeight="1" x14ac:dyDescent="0.2">
      <c r="A31" s="217" t="s">
        <v>82</v>
      </c>
      <c r="B31" s="288">
        <v>3210</v>
      </c>
      <c r="C31" s="289">
        <v>3153</v>
      </c>
    </row>
    <row r="32" spans="1:3" ht="24.95" customHeight="1" x14ac:dyDescent="0.2">
      <c r="A32" s="218" t="s">
        <v>83</v>
      </c>
      <c r="B32" s="290">
        <v>663</v>
      </c>
      <c r="C32" s="291">
        <v>707</v>
      </c>
    </row>
    <row r="33" spans="1:4" ht="24.95" customHeight="1" x14ac:dyDescent="0.2">
      <c r="A33" s="218" t="s">
        <v>84</v>
      </c>
      <c r="B33" s="290">
        <v>2228</v>
      </c>
      <c r="C33" s="291">
        <v>2077</v>
      </c>
    </row>
    <row r="34" spans="1:4" ht="24.95" customHeight="1" x14ac:dyDescent="0.2">
      <c r="A34" s="218" t="s">
        <v>85</v>
      </c>
      <c r="B34" s="290">
        <v>319</v>
      </c>
      <c r="C34" s="291">
        <v>369</v>
      </c>
    </row>
    <row r="35" spans="1:4" s="89" customFormat="1" ht="24.95" customHeight="1" x14ac:dyDescent="0.2">
      <c r="A35" s="217" t="s">
        <v>86</v>
      </c>
      <c r="B35" s="288">
        <v>1012</v>
      </c>
      <c r="C35" s="289">
        <v>1031</v>
      </c>
    </row>
    <row r="36" spans="1:4" ht="24.95" customHeight="1" x14ac:dyDescent="0.2">
      <c r="A36" s="218" t="s">
        <v>87</v>
      </c>
      <c r="B36" s="290">
        <v>144</v>
      </c>
      <c r="C36" s="291">
        <v>193</v>
      </c>
    </row>
    <row r="37" spans="1:4" ht="24.95" customHeight="1" x14ac:dyDescent="0.2">
      <c r="A37" s="218" t="s">
        <v>88</v>
      </c>
      <c r="B37" s="290">
        <v>495</v>
      </c>
      <c r="C37" s="291">
        <v>481</v>
      </c>
    </row>
    <row r="38" spans="1:4" ht="24.95" customHeight="1" x14ac:dyDescent="0.2">
      <c r="A38" s="218" t="s">
        <v>89</v>
      </c>
      <c r="B38" s="290">
        <v>206</v>
      </c>
      <c r="C38" s="291">
        <v>200</v>
      </c>
    </row>
    <row r="39" spans="1:4" ht="24.95" customHeight="1" thickBot="1" x14ac:dyDescent="0.25">
      <c r="A39" s="219" t="s">
        <v>90</v>
      </c>
      <c r="B39" s="292">
        <v>167</v>
      </c>
      <c r="C39" s="293">
        <v>157</v>
      </c>
      <c r="D39" s="87"/>
    </row>
    <row r="40" spans="1:4" s="398" customFormat="1" ht="15.95" customHeight="1" x14ac:dyDescent="0.2">
      <c r="A40" s="401" t="s">
        <v>179</v>
      </c>
      <c r="B40" s="401"/>
      <c r="C40" s="401"/>
      <c r="D40" s="402"/>
    </row>
    <row r="41" spans="1:4" s="398" customFormat="1" ht="40.5" customHeight="1" x14ac:dyDescent="0.2">
      <c r="A41" s="509" t="s">
        <v>272</v>
      </c>
      <c r="B41" s="509"/>
      <c r="C41" s="509"/>
      <c r="D41" s="403"/>
    </row>
    <row r="42" spans="1:4" s="398" customFormat="1" ht="42.75" customHeight="1" x14ac:dyDescent="0.2">
      <c r="A42" s="509" t="s">
        <v>246</v>
      </c>
      <c r="B42" s="509"/>
      <c r="C42" s="509"/>
      <c r="D42" s="404"/>
    </row>
    <row r="43" spans="1:4" s="386" customFormat="1" ht="15.75" customHeight="1" x14ac:dyDescent="0.2">
      <c r="A43" s="389" t="s">
        <v>257</v>
      </c>
      <c r="B43" s="389"/>
      <c r="C43" s="389"/>
      <c r="D43" s="384"/>
    </row>
    <row r="44" spans="1:4" ht="15" customHeight="1" x14ac:dyDescent="0.2">
      <c r="A44" s="332"/>
      <c r="B44" s="332"/>
      <c r="C44" s="332"/>
    </row>
    <row r="56" spans="1:6" ht="20.100000000000001" customHeight="1" x14ac:dyDescent="0.2">
      <c r="D56" s="87"/>
    </row>
    <row r="57" spans="1:6" ht="20.100000000000001" customHeight="1" x14ac:dyDescent="0.2">
      <c r="A57" s="87"/>
      <c r="B57" s="87"/>
      <c r="C57" s="87"/>
      <c r="D57" s="87"/>
      <c r="E57" s="87"/>
      <c r="F57" s="87"/>
    </row>
    <row r="58" spans="1:6" ht="20.100000000000001" customHeight="1" x14ac:dyDescent="0.2">
      <c r="A58" s="87"/>
      <c r="B58" s="87"/>
      <c r="C58" s="87"/>
      <c r="D58" s="87"/>
      <c r="E58" s="87"/>
      <c r="F58" s="87"/>
    </row>
    <row r="59" spans="1:6" ht="20.100000000000001" customHeight="1" x14ac:dyDescent="0.2">
      <c r="A59" s="87"/>
      <c r="B59" s="87"/>
      <c r="C59" s="87"/>
      <c r="E59" s="87"/>
      <c r="F59" s="87"/>
    </row>
    <row r="171" spans="1:5" ht="20.100000000000001" customHeight="1" x14ac:dyDescent="0.2">
      <c r="D171" s="87"/>
    </row>
    <row r="172" spans="1:5" ht="20.100000000000001" customHeight="1" x14ac:dyDescent="0.2">
      <c r="A172" s="87"/>
      <c r="B172" s="87"/>
      <c r="C172" s="87"/>
      <c r="D172" s="87"/>
      <c r="E172" s="87"/>
    </row>
    <row r="173" spans="1:5" ht="20.100000000000001" customHeight="1" x14ac:dyDescent="0.2">
      <c r="D173" s="87"/>
    </row>
  </sheetData>
  <mergeCells count="6">
    <mergeCell ref="A42:C42"/>
    <mergeCell ref="J2:K2"/>
    <mergeCell ref="O2:P2"/>
    <mergeCell ref="A5:A6"/>
    <mergeCell ref="B5:C5"/>
    <mergeCell ref="A41:C41"/>
  </mergeCells>
  <hyperlinks>
    <hyperlink ref="C1" location="Sumário!C37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  <rowBreaks count="1" manualBreakCount="1">
    <brk id="44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2">
    <tabColor rgb="FFFFFF00"/>
  </sheetPr>
  <dimension ref="A1:R174"/>
  <sheetViews>
    <sheetView showGridLines="0" zoomScaleNormal="100" zoomScaleSheetLayoutView="55" workbookViewId="0"/>
  </sheetViews>
  <sheetFormatPr defaultColWidth="26.42578125" defaultRowHeight="20.100000000000001" customHeight="1" x14ac:dyDescent="0.2"/>
  <cols>
    <col min="1" max="3" width="57.7109375" style="82" customWidth="1"/>
    <col min="4" max="16384" width="26.42578125" style="82"/>
  </cols>
  <sheetData>
    <row r="1" spans="1:18" ht="20.100000000000001" customHeight="1" x14ac:dyDescent="0.2">
      <c r="C1" s="445" t="s">
        <v>206</v>
      </c>
    </row>
    <row r="2" spans="1:18" s="112" customFormat="1" ht="45" customHeight="1" x14ac:dyDescent="0.2">
      <c r="A2" s="111" t="s">
        <v>43</v>
      </c>
      <c r="D2" s="445"/>
      <c r="E2" s="225"/>
      <c r="G2" s="225"/>
      <c r="H2" s="225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188</v>
      </c>
      <c r="B3" s="115"/>
      <c r="C3" s="115"/>
      <c r="D3" s="115"/>
      <c r="E3" s="115"/>
    </row>
    <row r="4" spans="1:18" s="116" customFormat="1" ht="24.95" customHeight="1" thickBot="1" x14ac:dyDescent="0.3">
      <c r="A4" s="321" t="s">
        <v>320</v>
      </c>
      <c r="B4" s="117"/>
      <c r="C4" s="117"/>
      <c r="D4" s="117"/>
      <c r="E4" s="117"/>
    </row>
    <row r="5" spans="1:18" ht="24.95" customHeight="1" x14ac:dyDescent="0.2">
      <c r="A5" s="510" t="s">
        <v>58</v>
      </c>
      <c r="B5" s="512" t="s">
        <v>186</v>
      </c>
      <c r="C5" s="513"/>
    </row>
    <row r="6" spans="1:18" ht="24.95" customHeight="1" x14ac:dyDescent="0.2">
      <c r="A6" s="511"/>
      <c r="B6" s="228">
        <v>2014</v>
      </c>
      <c r="C6" s="229">
        <v>2015</v>
      </c>
    </row>
    <row r="7" spans="1:18" ht="24.95" customHeight="1" x14ac:dyDescent="0.2">
      <c r="A7" s="217" t="s">
        <v>6</v>
      </c>
      <c r="B7" s="288">
        <v>943</v>
      </c>
      <c r="C7" s="289">
        <v>1023</v>
      </c>
      <c r="D7" s="83"/>
    </row>
    <row r="8" spans="1:18" s="89" customFormat="1" ht="24.95" customHeight="1" x14ac:dyDescent="0.2">
      <c r="A8" s="217" t="s">
        <v>59</v>
      </c>
      <c r="B8" s="288">
        <v>31</v>
      </c>
      <c r="C8" s="289">
        <v>29</v>
      </c>
    </row>
    <row r="9" spans="1:18" ht="24.95" customHeight="1" x14ac:dyDescent="0.2">
      <c r="A9" s="218" t="s">
        <v>60</v>
      </c>
      <c r="B9" s="290">
        <v>10</v>
      </c>
      <c r="C9" s="291">
        <v>10</v>
      </c>
    </row>
    <row r="10" spans="1:18" ht="24.95" customHeight="1" x14ac:dyDescent="0.2">
      <c r="A10" s="218" t="s">
        <v>61</v>
      </c>
      <c r="B10" s="290">
        <v>4</v>
      </c>
      <c r="C10" s="291">
        <v>3</v>
      </c>
    </row>
    <row r="11" spans="1:18" ht="24.95" customHeight="1" x14ac:dyDescent="0.2">
      <c r="A11" s="218" t="s">
        <v>62</v>
      </c>
      <c r="B11" s="290">
        <v>5</v>
      </c>
      <c r="C11" s="291">
        <v>2</v>
      </c>
    </row>
    <row r="12" spans="1:18" ht="24.95" customHeight="1" x14ac:dyDescent="0.2">
      <c r="A12" s="218" t="s">
        <v>63</v>
      </c>
      <c r="B12" s="290">
        <v>6</v>
      </c>
      <c r="C12" s="291">
        <v>8</v>
      </c>
    </row>
    <row r="13" spans="1:18" ht="24.95" customHeight="1" x14ac:dyDescent="0.2">
      <c r="A13" s="218" t="s">
        <v>64</v>
      </c>
      <c r="B13" s="290">
        <v>3</v>
      </c>
      <c r="C13" s="291">
        <v>4</v>
      </c>
    </row>
    <row r="14" spans="1:18" ht="24.95" customHeight="1" x14ac:dyDescent="0.2">
      <c r="A14" s="218" t="s">
        <v>65</v>
      </c>
      <c r="B14" s="290">
        <v>2</v>
      </c>
      <c r="C14" s="291">
        <v>2</v>
      </c>
    </row>
    <row r="15" spans="1:18" ht="24.95" customHeight="1" x14ac:dyDescent="0.2">
      <c r="A15" s="218" t="s">
        <v>66</v>
      </c>
      <c r="B15" s="290">
        <v>1</v>
      </c>
      <c r="C15" s="291"/>
    </row>
    <row r="16" spans="1:18" s="89" customFormat="1" ht="24.95" customHeight="1" x14ac:dyDescent="0.2">
      <c r="A16" s="217" t="s">
        <v>67</v>
      </c>
      <c r="B16" s="288">
        <v>259</v>
      </c>
      <c r="C16" s="289">
        <v>235</v>
      </c>
    </row>
    <row r="17" spans="1:3" ht="24.95" customHeight="1" x14ac:dyDescent="0.2">
      <c r="A17" s="218" t="s">
        <v>68</v>
      </c>
      <c r="B17" s="290">
        <v>30</v>
      </c>
      <c r="C17" s="291">
        <v>25</v>
      </c>
    </row>
    <row r="18" spans="1:3" ht="24.95" customHeight="1" x14ac:dyDescent="0.2">
      <c r="A18" s="218" t="s">
        <v>69</v>
      </c>
      <c r="B18" s="290">
        <v>22</v>
      </c>
      <c r="C18" s="291">
        <v>21</v>
      </c>
    </row>
    <row r="19" spans="1:3" ht="24.95" customHeight="1" x14ac:dyDescent="0.2">
      <c r="A19" s="218" t="s">
        <v>70</v>
      </c>
      <c r="B19" s="290">
        <v>38</v>
      </c>
      <c r="C19" s="291">
        <v>40</v>
      </c>
    </row>
    <row r="20" spans="1:3" ht="24.95" customHeight="1" x14ac:dyDescent="0.2">
      <c r="A20" s="218" t="s">
        <v>71</v>
      </c>
      <c r="B20" s="290">
        <v>7</v>
      </c>
      <c r="C20" s="291">
        <v>2</v>
      </c>
    </row>
    <row r="21" spans="1:3" ht="24.95" customHeight="1" x14ac:dyDescent="0.2">
      <c r="A21" s="218" t="s">
        <v>72</v>
      </c>
      <c r="B21" s="290">
        <v>40</v>
      </c>
      <c r="C21" s="291">
        <v>25</v>
      </c>
    </row>
    <row r="22" spans="1:3" ht="24.95" customHeight="1" x14ac:dyDescent="0.2">
      <c r="A22" s="218" t="s">
        <v>73</v>
      </c>
      <c r="B22" s="290">
        <v>32</v>
      </c>
      <c r="C22" s="291">
        <v>31</v>
      </c>
    </row>
    <row r="23" spans="1:3" ht="24.95" customHeight="1" x14ac:dyDescent="0.2">
      <c r="A23" s="218" t="s">
        <v>74</v>
      </c>
      <c r="B23" s="290">
        <v>4</v>
      </c>
      <c r="C23" s="291">
        <v>10</v>
      </c>
    </row>
    <row r="24" spans="1:3" ht="24.95" customHeight="1" x14ac:dyDescent="0.2">
      <c r="A24" s="218" t="s">
        <v>75</v>
      </c>
      <c r="B24" s="290">
        <v>46</v>
      </c>
      <c r="C24" s="291">
        <v>45</v>
      </c>
    </row>
    <row r="25" spans="1:3" ht="24.95" customHeight="1" x14ac:dyDescent="0.2">
      <c r="A25" s="218" t="s">
        <v>76</v>
      </c>
      <c r="B25" s="290">
        <v>40</v>
      </c>
      <c r="C25" s="291">
        <v>36</v>
      </c>
    </row>
    <row r="26" spans="1:3" s="89" customFormat="1" ht="24.95" customHeight="1" x14ac:dyDescent="0.2">
      <c r="A26" s="217" t="s">
        <v>77</v>
      </c>
      <c r="B26" s="288">
        <v>400</v>
      </c>
      <c r="C26" s="289">
        <v>501</v>
      </c>
    </row>
    <row r="27" spans="1:3" ht="24.95" customHeight="1" x14ac:dyDescent="0.2">
      <c r="A27" s="218" t="s">
        <v>78</v>
      </c>
      <c r="B27" s="290">
        <v>41</v>
      </c>
      <c r="C27" s="291">
        <v>34</v>
      </c>
    </row>
    <row r="28" spans="1:3" ht="24.95" customHeight="1" x14ac:dyDescent="0.2">
      <c r="A28" s="218" t="s">
        <v>79</v>
      </c>
      <c r="B28" s="290">
        <v>126</v>
      </c>
      <c r="C28" s="291">
        <v>105</v>
      </c>
    </row>
    <row r="29" spans="1:3" ht="24.95" customHeight="1" x14ac:dyDescent="0.2">
      <c r="A29" s="218" t="s">
        <v>80</v>
      </c>
      <c r="B29" s="290">
        <v>159</v>
      </c>
      <c r="C29" s="291">
        <v>161</v>
      </c>
    </row>
    <row r="30" spans="1:3" ht="24.95" customHeight="1" x14ac:dyDescent="0.2">
      <c r="A30" s="218" t="s">
        <v>81</v>
      </c>
      <c r="B30" s="290">
        <v>74</v>
      </c>
      <c r="C30" s="291">
        <v>201</v>
      </c>
    </row>
    <row r="31" spans="1:3" s="89" customFormat="1" ht="24.95" customHeight="1" x14ac:dyDescent="0.2">
      <c r="A31" s="217" t="s">
        <v>82</v>
      </c>
      <c r="B31" s="288">
        <v>55</v>
      </c>
      <c r="C31" s="289">
        <v>45</v>
      </c>
    </row>
    <row r="32" spans="1:3" ht="24.95" customHeight="1" x14ac:dyDescent="0.2">
      <c r="A32" s="218" t="s">
        <v>83</v>
      </c>
      <c r="B32" s="290">
        <v>13</v>
      </c>
      <c r="C32" s="291">
        <v>13</v>
      </c>
    </row>
    <row r="33" spans="1:4" ht="24.95" customHeight="1" x14ac:dyDescent="0.2">
      <c r="A33" s="218" t="s">
        <v>84</v>
      </c>
      <c r="B33" s="290">
        <v>22</v>
      </c>
      <c r="C33" s="291">
        <v>19</v>
      </c>
    </row>
    <row r="34" spans="1:4" ht="24.95" customHeight="1" x14ac:dyDescent="0.2">
      <c r="A34" s="218" t="s">
        <v>85</v>
      </c>
      <c r="B34" s="290">
        <v>20</v>
      </c>
      <c r="C34" s="291">
        <v>13</v>
      </c>
    </row>
    <row r="35" spans="1:4" s="89" customFormat="1" ht="24.95" customHeight="1" x14ac:dyDescent="0.2">
      <c r="A35" s="217" t="s">
        <v>86</v>
      </c>
      <c r="B35" s="288">
        <v>198</v>
      </c>
      <c r="C35" s="289">
        <v>213</v>
      </c>
    </row>
    <row r="36" spans="1:4" ht="24.95" customHeight="1" x14ac:dyDescent="0.2">
      <c r="A36" s="218" t="s">
        <v>87</v>
      </c>
      <c r="B36" s="290">
        <v>56</v>
      </c>
      <c r="C36" s="291">
        <v>47</v>
      </c>
    </row>
    <row r="37" spans="1:4" ht="24.95" customHeight="1" x14ac:dyDescent="0.2">
      <c r="A37" s="218" t="s">
        <v>88</v>
      </c>
      <c r="B37" s="290">
        <v>38</v>
      </c>
      <c r="C37" s="291">
        <v>32</v>
      </c>
    </row>
    <row r="38" spans="1:4" ht="24.95" customHeight="1" x14ac:dyDescent="0.2">
      <c r="A38" s="218" t="s">
        <v>89</v>
      </c>
      <c r="B38" s="290">
        <v>33</v>
      </c>
      <c r="C38" s="291">
        <v>45</v>
      </c>
    </row>
    <row r="39" spans="1:4" ht="24.95" customHeight="1" thickBot="1" x14ac:dyDescent="0.25">
      <c r="A39" s="219" t="s">
        <v>90</v>
      </c>
      <c r="B39" s="292">
        <v>71</v>
      </c>
      <c r="C39" s="293">
        <v>89</v>
      </c>
      <c r="D39" s="87"/>
    </row>
    <row r="40" spans="1:4" s="383" customFormat="1" ht="15.95" customHeight="1" x14ac:dyDescent="0.2">
      <c r="A40" s="405" t="s">
        <v>179</v>
      </c>
      <c r="B40" s="406"/>
      <c r="C40" s="406"/>
      <c r="D40" s="382"/>
    </row>
    <row r="41" spans="1:4" s="383" customFormat="1" ht="43.5" customHeight="1" x14ac:dyDescent="0.2">
      <c r="A41" s="509" t="s">
        <v>272</v>
      </c>
      <c r="B41" s="509"/>
      <c r="C41" s="509"/>
    </row>
    <row r="42" spans="1:4" s="383" customFormat="1" ht="42.75" customHeight="1" x14ac:dyDescent="0.2">
      <c r="A42" s="509" t="s">
        <v>248</v>
      </c>
      <c r="B42" s="509"/>
      <c r="C42" s="509"/>
    </row>
    <row r="43" spans="1:4" s="383" customFormat="1" ht="15.75" customHeight="1" x14ac:dyDescent="0.2">
      <c r="A43" s="389" t="s">
        <v>257</v>
      </c>
      <c r="B43" s="389"/>
      <c r="C43" s="389"/>
    </row>
    <row r="44" spans="1:4" s="231" customFormat="1" ht="20.100000000000001" customHeight="1" x14ac:dyDescent="0.2">
      <c r="A44" s="86"/>
      <c r="B44" s="86"/>
      <c r="C44" s="86"/>
    </row>
    <row r="58" spans="1:6" ht="20.100000000000001" customHeight="1" x14ac:dyDescent="0.2">
      <c r="A58" s="87"/>
      <c r="B58" s="87"/>
      <c r="C58" s="87"/>
      <c r="D58" s="87"/>
      <c r="E58" s="87"/>
      <c r="F58" s="87"/>
    </row>
    <row r="59" spans="1:6" ht="20.100000000000001" customHeight="1" x14ac:dyDescent="0.2">
      <c r="A59" s="87"/>
      <c r="B59" s="87"/>
      <c r="C59" s="87"/>
      <c r="D59" s="87"/>
      <c r="E59" s="87"/>
      <c r="F59" s="87"/>
    </row>
    <row r="60" spans="1:6" ht="20.100000000000001" customHeight="1" x14ac:dyDescent="0.2">
      <c r="A60" s="87"/>
      <c r="B60" s="87"/>
      <c r="C60" s="87"/>
      <c r="D60" s="87"/>
      <c r="E60" s="87"/>
      <c r="F60" s="87"/>
    </row>
    <row r="173" spans="1:5" ht="20.100000000000001" customHeight="1" x14ac:dyDescent="0.2">
      <c r="A173" s="87"/>
      <c r="B173" s="87"/>
      <c r="C173" s="87"/>
      <c r="D173" s="87"/>
      <c r="E173" s="87"/>
    </row>
    <row r="174" spans="1:5" ht="20.100000000000001" customHeight="1" x14ac:dyDescent="0.2">
      <c r="A174" s="87"/>
      <c r="B174" s="87"/>
      <c r="C174" s="87"/>
      <c r="D174" s="87"/>
      <c r="E174" s="87"/>
    </row>
  </sheetData>
  <mergeCells count="6">
    <mergeCell ref="A42:C42"/>
    <mergeCell ref="J2:K2"/>
    <mergeCell ref="O2:P2"/>
    <mergeCell ref="A5:A6"/>
    <mergeCell ref="B5:C5"/>
    <mergeCell ref="A41:C41"/>
  </mergeCells>
  <hyperlinks>
    <hyperlink ref="C1" location="Sumário!C38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  <rowBreaks count="1" manualBreakCount="1">
    <brk id="44" max="2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3">
    <tabColor rgb="FFFFFF00"/>
  </sheetPr>
  <dimension ref="A1:R174"/>
  <sheetViews>
    <sheetView showGridLines="0" zoomScaleNormal="100" zoomScaleSheetLayoutView="70" workbookViewId="0"/>
  </sheetViews>
  <sheetFormatPr defaultColWidth="26.42578125" defaultRowHeight="20.100000000000001" customHeight="1" x14ac:dyDescent="0.2"/>
  <cols>
    <col min="1" max="1" width="57.7109375" style="87" customWidth="1"/>
    <col min="2" max="3" width="57.7109375" style="82" customWidth="1"/>
    <col min="4" max="16384" width="26.42578125" style="82"/>
  </cols>
  <sheetData>
    <row r="1" spans="1:18" ht="20.100000000000001" customHeight="1" x14ac:dyDescent="0.2">
      <c r="C1" s="445" t="s">
        <v>206</v>
      </c>
    </row>
    <row r="2" spans="1:18" s="112" customFormat="1" ht="45" customHeight="1" x14ac:dyDescent="0.2">
      <c r="A2" s="111" t="s">
        <v>43</v>
      </c>
      <c r="D2" s="445"/>
      <c r="E2" s="225"/>
      <c r="G2" s="225"/>
      <c r="H2" s="225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188</v>
      </c>
      <c r="B3" s="115"/>
      <c r="C3" s="115"/>
      <c r="D3" s="115"/>
      <c r="E3" s="115"/>
    </row>
    <row r="4" spans="1:18" s="116" customFormat="1" ht="50.1" customHeight="1" thickBot="1" x14ac:dyDescent="0.3">
      <c r="A4" s="521" t="s">
        <v>324</v>
      </c>
      <c r="B4" s="522"/>
      <c r="C4" s="522"/>
      <c r="D4" s="117"/>
      <c r="E4" s="117"/>
    </row>
    <row r="5" spans="1:18" ht="24.95" customHeight="1" x14ac:dyDescent="0.2">
      <c r="A5" s="510" t="s">
        <v>58</v>
      </c>
      <c r="B5" s="512" t="s">
        <v>189</v>
      </c>
      <c r="C5" s="513"/>
    </row>
    <row r="6" spans="1:18" ht="24.95" customHeight="1" x14ac:dyDescent="0.2">
      <c r="A6" s="511"/>
      <c r="B6" s="228">
        <v>2014</v>
      </c>
      <c r="C6" s="229">
        <v>2015</v>
      </c>
    </row>
    <row r="7" spans="1:18" ht="24.95" customHeight="1" x14ac:dyDescent="0.2">
      <c r="A7" s="217" t="s">
        <v>6</v>
      </c>
      <c r="B7" s="288">
        <v>2213</v>
      </c>
      <c r="C7" s="289">
        <v>2302</v>
      </c>
      <c r="D7" s="83"/>
    </row>
    <row r="8" spans="1:18" s="89" customFormat="1" ht="24.95" customHeight="1" x14ac:dyDescent="0.2">
      <c r="A8" s="217" t="s">
        <v>59</v>
      </c>
      <c r="B8" s="288">
        <v>150</v>
      </c>
      <c r="C8" s="289">
        <v>142</v>
      </c>
    </row>
    <row r="9" spans="1:18" ht="24.95" customHeight="1" x14ac:dyDescent="0.2">
      <c r="A9" s="218" t="s">
        <v>60</v>
      </c>
      <c r="B9" s="290">
        <v>10</v>
      </c>
      <c r="C9" s="291">
        <v>14</v>
      </c>
    </row>
    <row r="10" spans="1:18" ht="24.95" customHeight="1" x14ac:dyDescent="0.2">
      <c r="A10" s="218" t="s">
        <v>61</v>
      </c>
      <c r="B10" s="290">
        <v>14</v>
      </c>
      <c r="C10" s="291">
        <v>15</v>
      </c>
    </row>
    <row r="11" spans="1:18" ht="24.95" customHeight="1" x14ac:dyDescent="0.2">
      <c r="A11" s="218" t="s">
        <v>62</v>
      </c>
      <c r="B11" s="290">
        <v>40</v>
      </c>
      <c r="C11" s="291">
        <v>40</v>
      </c>
    </row>
    <row r="12" spans="1:18" ht="24.95" customHeight="1" x14ac:dyDescent="0.2">
      <c r="A12" s="218" t="s">
        <v>63</v>
      </c>
      <c r="B12" s="290">
        <v>51</v>
      </c>
      <c r="C12" s="291">
        <v>50</v>
      </c>
    </row>
    <row r="13" spans="1:18" ht="24.95" customHeight="1" x14ac:dyDescent="0.2">
      <c r="A13" s="218" t="s">
        <v>64</v>
      </c>
      <c r="B13" s="290">
        <v>5</v>
      </c>
      <c r="C13" s="291">
        <v>3</v>
      </c>
    </row>
    <row r="14" spans="1:18" ht="24.95" customHeight="1" x14ac:dyDescent="0.2">
      <c r="A14" s="218" t="s">
        <v>65</v>
      </c>
      <c r="B14" s="290">
        <v>20</v>
      </c>
      <c r="C14" s="291">
        <v>12</v>
      </c>
    </row>
    <row r="15" spans="1:18" ht="24.95" customHeight="1" x14ac:dyDescent="0.2">
      <c r="A15" s="218" t="s">
        <v>66</v>
      </c>
      <c r="B15" s="290">
        <v>10</v>
      </c>
      <c r="C15" s="291">
        <v>8</v>
      </c>
    </row>
    <row r="16" spans="1:18" s="89" customFormat="1" ht="24.95" customHeight="1" x14ac:dyDescent="0.2">
      <c r="A16" s="217" t="s">
        <v>67</v>
      </c>
      <c r="B16" s="288">
        <v>535</v>
      </c>
      <c r="C16" s="289">
        <v>579</v>
      </c>
    </row>
    <row r="17" spans="1:3" ht="24.95" customHeight="1" x14ac:dyDescent="0.2">
      <c r="A17" s="218" t="s">
        <v>68</v>
      </c>
      <c r="B17" s="290">
        <v>27</v>
      </c>
      <c r="C17" s="291">
        <v>33</v>
      </c>
    </row>
    <row r="18" spans="1:3" ht="24.95" customHeight="1" x14ac:dyDescent="0.2">
      <c r="A18" s="218" t="s">
        <v>69</v>
      </c>
      <c r="B18" s="290">
        <v>120</v>
      </c>
      <c r="C18" s="291">
        <v>129</v>
      </c>
    </row>
    <row r="19" spans="1:3" ht="24.95" customHeight="1" x14ac:dyDescent="0.2">
      <c r="A19" s="218" t="s">
        <v>70</v>
      </c>
      <c r="B19" s="290">
        <v>154</v>
      </c>
      <c r="C19" s="291">
        <v>160</v>
      </c>
    </row>
    <row r="20" spans="1:3" ht="24.95" customHeight="1" x14ac:dyDescent="0.2">
      <c r="A20" s="218" t="s">
        <v>71</v>
      </c>
      <c r="B20" s="290">
        <v>35</v>
      </c>
      <c r="C20" s="291">
        <v>41</v>
      </c>
    </row>
    <row r="21" spans="1:3" ht="24.95" customHeight="1" x14ac:dyDescent="0.2">
      <c r="A21" s="218" t="s">
        <v>72</v>
      </c>
      <c r="B21" s="290">
        <v>30</v>
      </c>
      <c r="C21" s="291">
        <v>33</v>
      </c>
    </row>
    <row r="22" spans="1:3" ht="24.95" customHeight="1" x14ac:dyDescent="0.2">
      <c r="A22" s="218" t="s">
        <v>73</v>
      </c>
      <c r="B22" s="290">
        <v>99</v>
      </c>
      <c r="C22" s="291">
        <v>95</v>
      </c>
    </row>
    <row r="23" spans="1:3" ht="24.95" customHeight="1" x14ac:dyDescent="0.2">
      <c r="A23" s="218" t="s">
        <v>74</v>
      </c>
      <c r="B23" s="290">
        <v>16</v>
      </c>
      <c r="C23" s="291">
        <v>17</v>
      </c>
    </row>
    <row r="24" spans="1:3" ht="24.95" customHeight="1" x14ac:dyDescent="0.2">
      <c r="A24" s="218" t="s">
        <v>75</v>
      </c>
      <c r="B24" s="290">
        <v>25</v>
      </c>
      <c r="C24" s="291">
        <v>34</v>
      </c>
    </row>
    <row r="25" spans="1:3" ht="24.95" customHeight="1" x14ac:dyDescent="0.2">
      <c r="A25" s="218" t="s">
        <v>76</v>
      </c>
      <c r="B25" s="290">
        <v>29</v>
      </c>
      <c r="C25" s="291">
        <v>37</v>
      </c>
    </row>
    <row r="26" spans="1:3" s="89" customFormat="1" ht="24.95" customHeight="1" x14ac:dyDescent="0.2">
      <c r="A26" s="217" t="s">
        <v>77</v>
      </c>
      <c r="B26" s="288">
        <v>785</v>
      </c>
      <c r="C26" s="289">
        <v>834</v>
      </c>
    </row>
    <row r="27" spans="1:3" ht="24.95" customHeight="1" x14ac:dyDescent="0.2">
      <c r="A27" s="218" t="s">
        <v>78</v>
      </c>
      <c r="B27" s="290">
        <v>101</v>
      </c>
      <c r="C27" s="291">
        <v>74</v>
      </c>
    </row>
    <row r="28" spans="1:3" ht="24.95" customHeight="1" x14ac:dyDescent="0.2">
      <c r="A28" s="218" t="s">
        <v>79</v>
      </c>
      <c r="B28" s="290">
        <v>211</v>
      </c>
      <c r="C28" s="291">
        <v>206</v>
      </c>
    </row>
    <row r="29" spans="1:3" ht="24.95" customHeight="1" x14ac:dyDescent="0.2">
      <c r="A29" s="218" t="s">
        <v>80</v>
      </c>
      <c r="B29" s="290">
        <v>207</v>
      </c>
      <c r="C29" s="291">
        <v>222</v>
      </c>
    </row>
    <row r="30" spans="1:3" ht="24.95" customHeight="1" x14ac:dyDescent="0.2">
      <c r="A30" s="218" t="s">
        <v>81</v>
      </c>
      <c r="B30" s="290">
        <v>266</v>
      </c>
      <c r="C30" s="291">
        <v>332</v>
      </c>
    </row>
    <row r="31" spans="1:3" s="89" customFormat="1" ht="24.95" customHeight="1" x14ac:dyDescent="0.2">
      <c r="A31" s="217" t="s">
        <v>82</v>
      </c>
      <c r="B31" s="288">
        <v>329</v>
      </c>
      <c r="C31" s="289">
        <v>347</v>
      </c>
    </row>
    <row r="32" spans="1:3" ht="24.95" customHeight="1" x14ac:dyDescent="0.2">
      <c r="A32" s="218" t="s">
        <v>83</v>
      </c>
      <c r="B32" s="290">
        <v>148</v>
      </c>
      <c r="C32" s="291">
        <v>133</v>
      </c>
    </row>
    <row r="33" spans="1:5" ht="24.95" customHeight="1" x14ac:dyDescent="0.2">
      <c r="A33" s="218" t="s">
        <v>84</v>
      </c>
      <c r="B33" s="290">
        <v>72</v>
      </c>
      <c r="C33" s="291">
        <v>83</v>
      </c>
    </row>
    <row r="34" spans="1:5" ht="24.95" customHeight="1" x14ac:dyDescent="0.2">
      <c r="A34" s="218" t="s">
        <v>85</v>
      </c>
      <c r="B34" s="290">
        <v>109</v>
      </c>
      <c r="C34" s="291">
        <v>131</v>
      </c>
    </row>
    <row r="35" spans="1:5" s="89" customFormat="1" ht="24.95" customHeight="1" x14ac:dyDescent="0.2">
      <c r="A35" s="217" t="s">
        <v>86</v>
      </c>
      <c r="B35" s="288">
        <v>414</v>
      </c>
      <c r="C35" s="289">
        <v>400</v>
      </c>
    </row>
    <row r="36" spans="1:5" ht="24.95" customHeight="1" x14ac:dyDescent="0.2">
      <c r="A36" s="218" t="s">
        <v>87</v>
      </c>
      <c r="B36" s="290">
        <v>176</v>
      </c>
      <c r="C36" s="291">
        <v>182</v>
      </c>
    </row>
    <row r="37" spans="1:5" ht="24.95" customHeight="1" x14ac:dyDescent="0.2">
      <c r="A37" s="218" t="s">
        <v>88</v>
      </c>
      <c r="B37" s="290">
        <v>150</v>
      </c>
      <c r="C37" s="291">
        <v>130</v>
      </c>
    </row>
    <row r="38" spans="1:5" ht="24.95" customHeight="1" x14ac:dyDescent="0.2">
      <c r="A38" s="218" t="s">
        <v>89</v>
      </c>
      <c r="B38" s="290">
        <v>34</v>
      </c>
      <c r="C38" s="291">
        <v>29</v>
      </c>
    </row>
    <row r="39" spans="1:5" ht="24.95" customHeight="1" thickBot="1" x14ac:dyDescent="0.25">
      <c r="A39" s="219" t="s">
        <v>90</v>
      </c>
      <c r="B39" s="292">
        <v>54</v>
      </c>
      <c r="C39" s="293">
        <v>59</v>
      </c>
      <c r="D39" s="87"/>
    </row>
    <row r="40" spans="1:5" s="408" customFormat="1" ht="15.95" customHeight="1" x14ac:dyDescent="0.2">
      <c r="A40" s="401" t="s">
        <v>179</v>
      </c>
      <c r="B40" s="401"/>
      <c r="C40" s="401"/>
      <c r="D40" s="407"/>
      <c r="E40" s="407"/>
    </row>
    <row r="41" spans="1:5" s="408" customFormat="1" ht="38.1" customHeight="1" x14ac:dyDescent="0.2">
      <c r="A41" s="509" t="s">
        <v>272</v>
      </c>
      <c r="B41" s="509"/>
      <c r="C41" s="509"/>
      <c r="D41" s="399"/>
      <c r="E41" s="407"/>
    </row>
    <row r="42" spans="1:5" s="408" customFormat="1" ht="32.1" customHeight="1" x14ac:dyDescent="0.2">
      <c r="A42" s="509" t="s">
        <v>246</v>
      </c>
      <c r="B42" s="509"/>
      <c r="C42" s="509"/>
      <c r="D42" s="409"/>
    </row>
    <row r="43" spans="1:5" s="410" customFormat="1" ht="32.1" customHeight="1" x14ac:dyDescent="0.2">
      <c r="A43" s="509" t="s">
        <v>249</v>
      </c>
      <c r="B43" s="509"/>
      <c r="C43" s="509"/>
      <c r="D43" s="384"/>
    </row>
    <row r="44" spans="1:5" s="408" customFormat="1" ht="15.95" customHeight="1" x14ac:dyDescent="0.2">
      <c r="A44" s="389" t="s">
        <v>256</v>
      </c>
      <c r="B44" s="389"/>
      <c r="C44" s="389"/>
    </row>
    <row r="57" spans="1:6" ht="20.100000000000001" customHeight="1" x14ac:dyDescent="0.2">
      <c r="A57" s="82"/>
      <c r="D57" s="87"/>
    </row>
    <row r="58" spans="1:6" ht="20.100000000000001" customHeight="1" x14ac:dyDescent="0.2">
      <c r="A58" s="82"/>
      <c r="B58" s="87"/>
      <c r="C58" s="87"/>
      <c r="D58" s="87"/>
      <c r="E58" s="87"/>
      <c r="F58" s="87"/>
    </row>
    <row r="59" spans="1:6" ht="20.100000000000001" customHeight="1" x14ac:dyDescent="0.2">
      <c r="A59" s="82"/>
      <c r="B59" s="87"/>
      <c r="C59" s="87"/>
      <c r="D59" s="87"/>
      <c r="E59" s="87"/>
      <c r="F59" s="87"/>
    </row>
    <row r="60" spans="1:6" ht="20.100000000000001" customHeight="1" x14ac:dyDescent="0.2">
      <c r="A60" s="82"/>
      <c r="B60" s="87"/>
      <c r="C60" s="87"/>
      <c r="E60" s="87"/>
      <c r="F60" s="87"/>
    </row>
    <row r="172" spans="1:5" ht="20.100000000000001" customHeight="1" x14ac:dyDescent="0.2">
      <c r="A172" s="82"/>
      <c r="D172" s="87"/>
    </row>
    <row r="173" spans="1:5" ht="20.100000000000001" customHeight="1" x14ac:dyDescent="0.2">
      <c r="A173" s="82"/>
      <c r="B173" s="87"/>
      <c r="C173" s="87"/>
      <c r="D173" s="87"/>
      <c r="E173" s="87"/>
    </row>
    <row r="174" spans="1:5" ht="20.100000000000001" customHeight="1" x14ac:dyDescent="0.2">
      <c r="A174" s="82"/>
      <c r="D174" s="87"/>
    </row>
  </sheetData>
  <mergeCells count="8">
    <mergeCell ref="J2:K2"/>
    <mergeCell ref="O2:P2"/>
    <mergeCell ref="A4:C4"/>
    <mergeCell ref="A43:C43"/>
    <mergeCell ref="A5:A6"/>
    <mergeCell ref="B5:C5"/>
    <mergeCell ref="A41:C41"/>
    <mergeCell ref="A42:C42"/>
  </mergeCells>
  <hyperlinks>
    <hyperlink ref="C1" location="Sumário!C39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4">
    <tabColor rgb="FFFFFF00"/>
  </sheetPr>
  <dimension ref="A1:R174"/>
  <sheetViews>
    <sheetView showGridLines="0" zoomScaleNormal="100" zoomScaleSheetLayoutView="55" workbookViewId="0"/>
  </sheetViews>
  <sheetFormatPr defaultColWidth="26.42578125" defaultRowHeight="20.100000000000001" customHeight="1" x14ac:dyDescent="0.2"/>
  <cols>
    <col min="1" max="1" width="57.7109375" style="82" customWidth="1"/>
    <col min="2" max="3" width="58.7109375" style="82" customWidth="1"/>
    <col min="4" max="16384" width="26.42578125" style="82"/>
  </cols>
  <sheetData>
    <row r="1" spans="1:18" ht="20.100000000000001" customHeight="1" x14ac:dyDescent="0.2">
      <c r="C1" s="445" t="s">
        <v>206</v>
      </c>
    </row>
    <row r="2" spans="1:18" s="112" customFormat="1" ht="45" customHeight="1" x14ac:dyDescent="0.2">
      <c r="A2" s="111" t="s">
        <v>43</v>
      </c>
      <c r="D2" s="445"/>
      <c r="E2" s="225"/>
      <c r="G2" s="225"/>
      <c r="H2" s="225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188</v>
      </c>
      <c r="B3" s="115"/>
      <c r="C3" s="115"/>
      <c r="D3" s="115"/>
      <c r="E3" s="115"/>
    </row>
    <row r="4" spans="1:18" s="116" customFormat="1" ht="50.1" customHeight="1" thickBot="1" x14ac:dyDescent="0.3">
      <c r="A4" s="523" t="s">
        <v>325</v>
      </c>
      <c r="B4" s="524"/>
      <c r="C4" s="524"/>
      <c r="D4" s="117"/>
      <c r="E4" s="117"/>
    </row>
    <row r="5" spans="1:18" ht="24.95" customHeight="1" x14ac:dyDescent="0.2">
      <c r="A5" s="510" t="s">
        <v>58</v>
      </c>
      <c r="B5" s="512" t="s">
        <v>187</v>
      </c>
      <c r="C5" s="513"/>
    </row>
    <row r="6" spans="1:18" ht="24.95" customHeight="1" x14ac:dyDescent="0.2">
      <c r="A6" s="511"/>
      <c r="B6" s="228">
        <v>2014</v>
      </c>
      <c r="C6" s="229">
        <v>2015</v>
      </c>
    </row>
    <row r="7" spans="1:18" ht="24.95" customHeight="1" x14ac:dyDescent="0.2">
      <c r="A7" s="217" t="s">
        <v>6</v>
      </c>
      <c r="B7" s="288">
        <v>702</v>
      </c>
      <c r="C7" s="289">
        <v>763</v>
      </c>
      <c r="D7" s="83"/>
    </row>
    <row r="8" spans="1:18" s="89" customFormat="1" ht="24.95" customHeight="1" x14ac:dyDescent="0.2">
      <c r="A8" s="217" t="s">
        <v>59</v>
      </c>
      <c r="B8" s="288">
        <v>42</v>
      </c>
      <c r="C8" s="289">
        <v>43</v>
      </c>
    </row>
    <row r="9" spans="1:18" ht="24.95" customHeight="1" x14ac:dyDescent="0.2">
      <c r="A9" s="218" t="s">
        <v>60</v>
      </c>
      <c r="B9" s="290">
        <v>7</v>
      </c>
      <c r="C9" s="291">
        <v>6</v>
      </c>
    </row>
    <row r="10" spans="1:18" ht="24.95" customHeight="1" x14ac:dyDescent="0.2">
      <c r="A10" s="218" t="s">
        <v>61</v>
      </c>
      <c r="B10" s="290">
        <v>7</v>
      </c>
      <c r="C10" s="291">
        <v>4</v>
      </c>
    </row>
    <row r="11" spans="1:18" ht="24.95" customHeight="1" x14ac:dyDescent="0.2">
      <c r="A11" s="218" t="s">
        <v>62</v>
      </c>
      <c r="B11" s="290">
        <v>10</v>
      </c>
      <c r="C11" s="291">
        <v>13</v>
      </c>
    </row>
    <row r="12" spans="1:18" ht="24.95" customHeight="1" x14ac:dyDescent="0.2">
      <c r="A12" s="218" t="s">
        <v>63</v>
      </c>
      <c r="B12" s="290">
        <v>8</v>
      </c>
      <c r="C12" s="291">
        <v>9</v>
      </c>
    </row>
    <row r="13" spans="1:18" ht="24.95" customHeight="1" x14ac:dyDescent="0.2">
      <c r="A13" s="218" t="s">
        <v>64</v>
      </c>
      <c r="B13" s="290">
        <v>1</v>
      </c>
      <c r="C13" s="291">
        <v>1</v>
      </c>
    </row>
    <row r="14" spans="1:18" ht="24.95" customHeight="1" x14ac:dyDescent="0.2">
      <c r="A14" s="218" t="s">
        <v>65</v>
      </c>
      <c r="B14" s="290">
        <v>5</v>
      </c>
      <c r="C14" s="291">
        <v>6</v>
      </c>
    </row>
    <row r="15" spans="1:18" ht="24.95" customHeight="1" x14ac:dyDescent="0.2">
      <c r="A15" s="218" t="s">
        <v>66</v>
      </c>
      <c r="B15" s="290">
        <v>4</v>
      </c>
      <c r="C15" s="291">
        <v>4</v>
      </c>
    </row>
    <row r="16" spans="1:18" s="89" customFormat="1" ht="24.95" customHeight="1" x14ac:dyDescent="0.2">
      <c r="A16" s="217" t="s">
        <v>67</v>
      </c>
      <c r="B16" s="288">
        <v>175</v>
      </c>
      <c r="C16" s="289">
        <v>191</v>
      </c>
    </row>
    <row r="17" spans="1:3" ht="24.95" customHeight="1" x14ac:dyDescent="0.2">
      <c r="A17" s="218" t="s">
        <v>68</v>
      </c>
      <c r="B17" s="290">
        <v>6</v>
      </c>
      <c r="C17" s="291">
        <v>5</v>
      </c>
    </row>
    <row r="18" spans="1:3" ht="24.95" customHeight="1" x14ac:dyDescent="0.2">
      <c r="A18" s="218" t="s">
        <v>69</v>
      </c>
      <c r="B18" s="290">
        <v>31</v>
      </c>
      <c r="C18" s="291">
        <v>39</v>
      </c>
    </row>
    <row r="19" spans="1:3" ht="24.95" customHeight="1" x14ac:dyDescent="0.2">
      <c r="A19" s="218" t="s">
        <v>70</v>
      </c>
      <c r="B19" s="290">
        <v>49</v>
      </c>
      <c r="C19" s="291">
        <v>58</v>
      </c>
    </row>
    <row r="20" spans="1:3" ht="24.95" customHeight="1" x14ac:dyDescent="0.2">
      <c r="A20" s="218" t="s">
        <v>71</v>
      </c>
      <c r="B20" s="290">
        <v>12</v>
      </c>
      <c r="C20" s="291">
        <v>12</v>
      </c>
    </row>
    <row r="21" spans="1:3" ht="24.95" customHeight="1" x14ac:dyDescent="0.2">
      <c r="A21" s="218" t="s">
        <v>72</v>
      </c>
      <c r="B21" s="290">
        <v>8</v>
      </c>
      <c r="C21" s="291">
        <v>7</v>
      </c>
    </row>
    <row r="22" spans="1:3" ht="24.95" customHeight="1" x14ac:dyDescent="0.2">
      <c r="A22" s="218" t="s">
        <v>73</v>
      </c>
      <c r="B22" s="290">
        <v>50</v>
      </c>
      <c r="C22" s="291">
        <v>44</v>
      </c>
    </row>
    <row r="23" spans="1:3" ht="24.95" customHeight="1" x14ac:dyDescent="0.2">
      <c r="A23" s="218" t="s">
        <v>74</v>
      </c>
      <c r="B23" s="290">
        <v>1</v>
      </c>
      <c r="C23" s="291">
        <v>2</v>
      </c>
    </row>
    <row r="24" spans="1:3" ht="24.95" customHeight="1" x14ac:dyDescent="0.2">
      <c r="A24" s="218" t="s">
        <v>75</v>
      </c>
      <c r="B24" s="290">
        <v>8</v>
      </c>
      <c r="C24" s="291">
        <v>12</v>
      </c>
    </row>
    <row r="25" spans="1:3" ht="24.95" customHeight="1" x14ac:dyDescent="0.2">
      <c r="A25" s="218" t="s">
        <v>76</v>
      </c>
      <c r="B25" s="290">
        <v>10</v>
      </c>
      <c r="C25" s="291">
        <v>12</v>
      </c>
    </row>
    <row r="26" spans="1:3" s="89" customFormat="1" ht="24.95" customHeight="1" x14ac:dyDescent="0.2">
      <c r="A26" s="217" t="s">
        <v>77</v>
      </c>
      <c r="B26" s="288">
        <v>225</v>
      </c>
      <c r="C26" s="289">
        <v>260</v>
      </c>
    </row>
    <row r="27" spans="1:3" ht="24.95" customHeight="1" x14ac:dyDescent="0.2">
      <c r="A27" s="218" t="s">
        <v>78</v>
      </c>
      <c r="B27" s="290">
        <v>68</v>
      </c>
      <c r="C27" s="291">
        <v>58</v>
      </c>
    </row>
    <row r="28" spans="1:3" ht="24.95" customHeight="1" x14ac:dyDescent="0.2">
      <c r="A28" s="218" t="s">
        <v>79</v>
      </c>
      <c r="B28" s="290">
        <v>99</v>
      </c>
      <c r="C28" s="291">
        <v>92</v>
      </c>
    </row>
    <row r="29" spans="1:3" ht="24.95" customHeight="1" x14ac:dyDescent="0.2">
      <c r="A29" s="218" t="s">
        <v>80</v>
      </c>
      <c r="B29" s="290">
        <v>26</v>
      </c>
      <c r="C29" s="291">
        <v>43</v>
      </c>
    </row>
    <row r="30" spans="1:3" ht="24.95" customHeight="1" x14ac:dyDescent="0.2">
      <c r="A30" s="218" t="s">
        <v>81</v>
      </c>
      <c r="B30" s="290">
        <v>32</v>
      </c>
      <c r="C30" s="291">
        <v>67</v>
      </c>
    </row>
    <row r="31" spans="1:3" s="89" customFormat="1" ht="24.95" customHeight="1" x14ac:dyDescent="0.2">
      <c r="A31" s="217" t="s">
        <v>82</v>
      </c>
      <c r="B31" s="288">
        <v>98</v>
      </c>
      <c r="C31" s="289">
        <v>121</v>
      </c>
    </row>
    <row r="32" spans="1:3" ht="24.95" customHeight="1" x14ac:dyDescent="0.2">
      <c r="A32" s="218" t="s">
        <v>83</v>
      </c>
      <c r="B32" s="290">
        <v>41</v>
      </c>
      <c r="C32" s="291">
        <v>41</v>
      </c>
    </row>
    <row r="33" spans="1:4" ht="24.95" customHeight="1" x14ac:dyDescent="0.2">
      <c r="A33" s="218" t="s">
        <v>84</v>
      </c>
      <c r="B33" s="290">
        <v>23</v>
      </c>
      <c r="C33" s="291">
        <v>26</v>
      </c>
    </row>
    <row r="34" spans="1:4" ht="24.95" customHeight="1" x14ac:dyDescent="0.2">
      <c r="A34" s="218" t="s">
        <v>85</v>
      </c>
      <c r="B34" s="290">
        <v>34</v>
      </c>
      <c r="C34" s="291">
        <v>54</v>
      </c>
    </row>
    <row r="35" spans="1:4" s="89" customFormat="1" ht="24.95" customHeight="1" x14ac:dyDescent="0.2">
      <c r="A35" s="217" t="s">
        <v>86</v>
      </c>
      <c r="B35" s="288">
        <v>162</v>
      </c>
      <c r="C35" s="289">
        <v>148</v>
      </c>
    </row>
    <row r="36" spans="1:4" ht="24.95" customHeight="1" x14ac:dyDescent="0.2">
      <c r="A36" s="218" t="s">
        <v>87</v>
      </c>
      <c r="B36" s="290">
        <v>62</v>
      </c>
      <c r="C36" s="291">
        <v>60</v>
      </c>
    </row>
    <row r="37" spans="1:4" ht="24.95" customHeight="1" x14ac:dyDescent="0.2">
      <c r="A37" s="218" t="s">
        <v>88</v>
      </c>
      <c r="B37" s="290">
        <v>61</v>
      </c>
      <c r="C37" s="291">
        <v>51</v>
      </c>
    </row>
    <row r="38" spans="1:4" ht="24.95" customHeight="1" x14ac:dyDescent="0.2">
      <c r="A38" s="218" t="s">
        <v>89</v>
      </c>
      <c r="B38" s="290">
        <v>20</v>
      </c>
      <c r="C38" s="291">
        <v>18</v>
      </c>
    </row>
    <row r="39" spans="1:4" ht="24.95" customHeight="1" thickBot="1" x14ac:dyDescent="0.25">
      <c r="A39" s="219" t="s">
        <v>90</v>
      </c>
      <c r="B39" s="292">
        <v>19</v>
      </c>
      <c r="C39" s="293">
        <v>19</v>
      </c>
      <c r="D39" s="87"/>
    </row>
    <row r="40" spans="1:4" s="383" customFormat="1" ht="15.95" customHeight="1" x14ac:dyDescent="0.2">
      <c r="A40" s="411" t="s">
        <v>179</v>
      </c>
      <c r="B40" s="411"/>
      <c r="C40" s="411"/>
      <c r="D40" s="382"/>
    </row>
    <row r="41" spans="1:4" s="383" customFormat="1" ht="43.5" customHeight="1" x14ac:dyDescent="0.2">
      <c r="A41" s="509" t="s">
        <v>275</v>
      </c>
      <c r="B41" s="509"/>
      <c r="C41" s="509"/>
      <c r="D41" s="412"/>
    </row>
    <row r="42" spans="1:4" s="383" customFormat="1" ht="40.5" customHeight="1" x14ac:dyDescent="0.2">
      <c r="A42" s="509" t="s">
        <v>248</v>
      </c>
      <c r="B42" s="509"/>
      <c r="C42" s="509"/>
      <c r="D42" s="413"/>
    </row>
    <row r="43" spans="1:4" s="386" customFormat="1" ht="31.5" customHeight="1" x14ac:dyDescent="0.2">
      <c r="A43" s="509" t="s">
        <v>250</v>
      </c>
      <c r="B43" s="509"/>
      <c r="C43" s="509"/>
      <c r="D43" s="384"/>
    </row>
    <row r="44" spans="1:4" s="383" customFormat="1" ht="15.75" customHeight="1" x14ac:dyDescent="0.2">
      <c r="A44" s="389" t="s">
        <v>256</v>
      </c>
      <c r="B44" s="389"/>
      <c r="C44" s="389"/>
    </row>
    <row r="45" spans="1:4" ht="15" customHeight="1" x14ac:dyDescent="0.2">
      <c r="A45" s="334"/>
      <c r="B45" s="334"/>
      <c r="C45" s="334"/>
    </row>
    <row r="49" spans="1:6" ht="20.100000000000001" customHeight="1" x14ac:dyDescent="0.2">
      <c r="A49" s="84"/>
    </row>
    <row r="57" spans="1:6" ht="20.100000000000001" customHeight="1" x14ac:dyDescent="0.2">
      <c r="D57" s="87"/>
    </row>
    <row r="58" spans="1:6" ht="20.100000000000001" customHeight="1" x14ac:dyDescent="0.2">
      <c r="A58" s="87"/>
      <c r="B58" s="87"/>
      <c r="C58" s="87"/>
      <c r="D58" s="87"/>
      <c r="E58" s="87"/>
      <c r="F58" s="87"/>
    </row>
    <row r="59" spans="1:6" ht="20.100000000000001" customHeight="1" x14ac:dyDescent="0.2">
      <c r="A59" s="87"/>
      <c r="B59" s="87"/>
      <c r="C59" s="87"/>
      <c r="D59" s="87"/>
      <c r="E59" s="87"/>
      <c r="F59" s="87"/>
    </row>
    <row r="60" spans="1:6" ht="20.100000000000001" customHeight="1" x14ac:dyDescent="0.2">
      <c r="A60" s="87"/>
      <c r="B60" s="87"/>
      <c r="C60" s="87"/>
      <c r="E60" s="87"/>
      <c r="F60" s="87"/>
    </row>
    <row r="172" spans="1:5" ht="20.100000000000001" customHeight="1" x14ac:dyDescent="0.2">
      <c r="D172" s="87"/>
    </row>
    <row r="173" spans="1:5" ht="20.100000000000001" customHeight="1" x14ac:dyDescent="0.2">
      <c r="A173" s="87"/>
      <c r="B173" s="87"/>
      <c r="C173" s="87"/>
      <c r="D173" s="87"/>
      <c r="E173" s="87"/>
    </row>
    <row r="174" spans="1:5" ht="20.100000000000001" customHeight="1" x14ac:dyDescent="0.2">
      <c r="D174" s="87"/>
    </row>
  </sheetData>
  <mergeCells count="8">
    <mergeCell ref="J2:K2"/>
    <mergeCell ref="O2:P2"/>
    <mergeCell ref="A4:C4"/>
    <mergeCell ref="A43:C43"/>
    <mergeCell ref="A5:A6"/>
    <mergeCell ref="B5:C5"/>
    <mergeCell ref="A41:C41"/>
    <mergeCell ref="A42:C42"/>
  </mergeCells>
  <hyperlinks>
    <hyperlink ref="C1" location="Sumário!C40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  <rowBreaks count="1" manualBreakCount="1">
    <brk id="45" max="2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7">
    <tabColor rgb="FF00B050"/>
  </sheetPr>
  <dimension ref="A1:S7"/>
  <sheetViews>
    <sheetView showGridLines="0" zoomScaleNormal="100" zoomScaleSheetLayoutView="40" workbookViewId="0"/>
  </sheetViews>
  <sheetFormatPr defaultRowHeight="40.5" customHeight="1" x14ac:dyDescent="0.2"/>
  <cols>
    <col min="1" max="18" width="9.28515625" style="545" customWidth="1"/>
    <col min="19" max="19" width="9.28515625" style="547" customWidth="1"/>
    <col min="20" max="16384" width="9.140625" style="545"/>
  </cols>
  <sheetData>
    <row r="1" spans="1:19" ht="20.100000000000001" customHeight="1" x14ac:dyDescent="0.2">
      <c r="Q1" s="546" t="s">
        <v>206</v>
      </c>
      <c r="R1" s="546"/>
    </row>
    <row r="7" spans="1:19" ht="40.5" customHeight="1" x14ac:dyDescent="0.6">
      <c r="A7" s="559" t="s">
        <v>198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45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B42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5">
    <tabColor rgb="FFFFFF00"/>
  </sheetPr>
  <dimension ref="A1:R36"/>
  <sheetViews>
    <sheetView showGridLines="0" zoomScaleNormal="100" zoomScaleSheetLayoutView="40" workbookViewId="0"/>
  </sheetViews>
  <sheetFormatPr defaultColWidth="17" defaultRowHeight="24" customHeight="1" x14ac:dyDescent="0.2"/>
  <cols>
    <col min="1" max="6" width="29.140625" style="79" customWidth="1"/>
    <col min="7" max="16384" width="17" style="79"/>
  </cols>
  <sheetData>
    <row r="1" spans="1:18" ht="20.100000000000001" customHeight="1" x14ac:dyDescent="0.2">
      <c r="F1" s="445" t="s">
        <v>206</v>
      </c>
    </row>
    <row r="2" spans="1:18" s="112" customFormat="1" ht="45" customHeight="1" x14ac:dyDescent="0.2">
      <c r="A2" s="111" t="s">
        <v>43</v>
      </c>
      <c r="C2" s="214"/>
      <c r="G2" s="445"/>
      <c r="H2" s="225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143</v>
      </c>
      <c r="B3" s="115"/>
      <c r="C3" s="115"/>
      <c r="D3" s="115"/>
      <c r="E3" s="115"/>
    </row>
    <row r="4" spans="1:18" s="116" customFormat="1" ht="24.95" customHeight="1" thickBot="1" x14ac:dyDescent="0.3">
      <c r="A4" s="423" t="s">
        <v>321</v>
      </c>
      <c r="B4" s="423"/>
      <c r="C4" s="423"/>
      <c r="D4" s="117"/>
      <c r="E4" s="117"/>
    </row>
    <row r="5" spans="1:18" ht="50.1" customHeight="1" x14ac:dyDescent="0.2">
      <c r="A5" s="432" t="s">
        <v>0</v>
      </c>
      <c r="B5" s="433" t="s">
        <v>151</v>
      </c>
      <c r="C5" s="433" t="s">
        <v>52</v>
      </c>
      <c r="D5" s="433" t="s">
        <v>199</v>
      </c>
      <c r="E5" s="433" t="s">
        <v>53</v>
      </c>
      <c r="F5" s="434" t="s">
        <v>278</v>
      </c>
    </row>
    <row r="6" spans="1:18" ht="24.95" customHeight="1" x14ac:dyDescent="0.2">
      <c r="A6" s="232">
        <v>2000</v>
      </c>
      <c r="B6" s="234">
        <v>1.62</v>
      </c>
      <c r="C6" s="233">
        <v>133000</v>
      </c>
      <c r="D6" s="235">
        <v>6.2</v>
      </c>
      <c r="E6" s="233">
        <v>112300</v>
      </c>
      <c r="F6" s="336">
        <v>0.45500000000000002</v>
      </c>
      <c r="H6" s="335"/>
    </row>
    <row r="7" spans="1:18" ht="24.95" customHeight="1" x14ac:dyDescent="0.2">
      <c r="A7" s="232">
        <v>2001</v>
      </c>
      <c r="B7" s="234">
        <v>1.89</v>
      </c>
      <c r="C7" s="233">
        <v>155000</v>
      </c>
      <c r="D7" s="235">
        <v>7.1</v>
      </c>
      <c r="E7" s="233">
        <v>144000</v>
      </c>
      <c r="F7" s="336">
        <v>0.58399999999999996</v>
      </c>
      <c r="H7" s="376"/>
    </row>
    <row r="8" spans="1:18" ht="24.95" customHeight="1" x14ac:dyDescent="0.2">
      <c r="A8" s="232">
        <v>2002</v>
      </c>
      <c r="B8" s="234">
        <v>2.2599999999999998</v>
      </c>
      <c r="C8" s="233">
        <v>178000</v>
      </c>
      <c r="D8" s="235">
        <v>8.3000000000000007</v>
      </c>
      <c r="E8" s="233">
        <v>165000</v>
      </c>
      <c r="F8" s="336">
        <v>0.67100000000000004</v>
      </c>
      <c r="H8" s="376"/>
    </row>
    <row r="9" spans="1:18" ht="24.95" customHeight="1" x14ac:dyDescent="0.2">
      <c r="A9" s="232">
        <v>2003</v>
      </c>
      <c r="B9" s="234">
        <v>2.35</v>
      </c>
      <c r="C9" s="233">
        <v>181900</v>
      </c>
      <c r="D9" s="235">
        <v>8.6999999999999993</v>
      </c>
      <c r="E9" s="233">
        <v>165500</v>
      </c>
      <c r="F9" s="336">
        <v>0.69699999999999995</v>
      </c>
      <c r="H9" s="376"/>
    </row>
    <row r="10" spans="1:18" ht="24.95" customHeight="1" x14ac:dyDescent="0.2">
      <c r="A10" s="232">
        <v>2004</v>
      </c>
      <c r="B10" s="234">
        <v>2.68</v>
      </c>
      <c r="C10" s="233">
        <v>203650</v>
      </c>
      <c r="D10" s="235">
        <v>10.1</v>
      </c>
      <c r="E10" s="233">
        <v>168200</v>
      </c>
      <c r="F10" s="336">
        <v>0.79</v>
      </c>
      <c r="H10" s="376"/>
    </row>
    <row r="11" spans="1:18" ht="24.95" customHeight="1" x14ac:dyDescent="0.2">
      <c r="A11" s="232">
        <v>2005</v>
      </c>
      <c r="B11" s="234">
        <v>2.91</v>
      </c>
      <c r="C11" s="233">
        <v>223811</v>
      </c>
      <c r="D11" s="235">
        <v>12.2</v>
      </c>
      <c r="E11" s="233">
        <v>178240</v>
      </c>
      <c r="F11" s="336">
        <v>0.86699999999999999</v>
      </c>
      <c r="H11" s="376"/>
    </row>
    <row r="12" spans="1:18" ht="24.95" customHeight="1" x14ac:dyDescent="0.2">
      <c r="A12" s="232">
        <v>2006</v>
      </c>
      <c r="B12" s="234">
        <v>3.17</v>
      </c>
      <c r="C12" s="233">
        <v>250204</v>
      </c>
      <c r="D12" s="235">
        <v>14.1</v>
      </c>
      <c r="E12" s="233">
        <v>185560</v>
      </c>
      <c r="F12" s="336">
        <v>0.94099999999999995</v>
      </c>
      <c r="H12" s="376"/>
    </row>
    <row r="13" spans="1:18" ht="24.95" customHeight="1" x14ac:dyDescent="0.2">
      <c r="A13" s="232">
        <v>2007</v>
      </c>
      <c r="B13" s="234">
        <v>3.49</v>
      </c>
      <c r="C13" s="233">
        <v>283562</v>
      </c>
      <c r="D13" s="235">
        <v>15.1</v>
      </c>
      <c r="E13" s="233">
        <v>194838</v>
      </c>
      <c r="F13" s="336">
        <v>1.056</v>
      </c>
      <c r="H13" s="376"/>
    </row>
    <row r="14" spans="1:18" ht="24.95" customHeight="1" x14ac:dyDescent="0.2">
      <c r="A14" s="232">
        <v>2008</v>
      </c>
      <c r="B14" s="234">
        <v>3.99</v>
      </c>
      <c r="C14" s="233">
        <v>318865</v>
      </c>
      <c r="D14" s="235">
        <v>16.2</v>
      </c>
      <c r="E14" s="233">
        <v>209061</v>
      </c>
      <c r="F14" s="336">
        <v>1.2729999999999999</v>
      </c>
      <c r="H14" s="376"/>
    </row>
    <row r="15" spans="1:18" ht="24.95" customHeight="1" x14ac:dyDescent="0.2">
      <c r="A15" s="232">
        <v>2009</v>
      </c>
      <c r="B15" s="234">
        <v>4.37</v>
      </c>
      <c r="C15" s="233">
        <v>363456</v>
      </c>
      <c r="D15" s="235">
        <v>16.8</v>
      </c>
      <c r="E15" s="233">
        <v>240644</v>
      </c>
      <c r="F15" s="336">
        <v>1.4430000000000001</v>
      </c>
      <c r="H15" s="376"/>
    </row>
    <row r="16" spans="1:18" ht="24.95" customHeight="1" x14ac:dyDescent="0.2">
      <c r="A16" s="232">
        <v>2010</v>
      </c>
      <c r="B16" s="234">
        <v>5.1100000000000003</v>
      </c>
      <c r="C16" s="233">
        <v>414340</v>
      </c>
      <c r="D16" s="235">
        <v>17.7</v>
      </c>
      <c r="E16" s="233">
        <v>264708</v>
      </c>
      <c r="F16" s="336">
        <v>1.6879999999999999</v>
      </c>
      <c r="H16" s="376"/>
    </row>
    <row r="17" spans="1:13" ht="24.95" customHeight="1" x14ac:dyDescent="0.2">
      <c r="A17" s="232">
        <v>2011</v>
      </c>
      <c r="B17" s="234">
        <v>5.67</v>
      </c>
      <c r="C17" s="233">
        <v>445470</v>
      </c>
      <c r="D17" s="235">
        <v>18.600000000000001</v>
      </c>
      <c r="E17" s="233">
        <v>277943</v>
      </c>
      <c r="F17" s="336">
        <v>1.86</v>
      </c>
      <c r="H17" s="376"/>
    </row>
    <row r="18" spans="1:13" ht="24.95" customHeight="1" x14ac:dyDescent="0.2">
      <c r="A18" s="232">
        <v>2012</v>
      </c>
      <c r="B18" s="234">
        <v>6.23</v>
      </c>
      <c r="C18" s="233">
        <v>489548</v>
      </c>
      <c r="D18" s="235">
        <v>20.2</v>
      </c>
      <c r="E18" s="233">
        <v>293715</v>
      </c>
      <c r="F18" s="336">
        <v>2.0499999999999998</v>
      </c>
      <c r="H18" s="376"/>
    </row>
    <row r="19" spans="1:13" ht="24.95" customHeight="1" x14ac:dyDescent="0.2">
      <c r="A19" s="232">
        <v>2013</v>
      </c>
      <c r="B19" s="234">
        <v>6.52</v>
      </c>
      <c r="C19" s="233">
        <v>529890</v>
      </c>
      <c r="D19" s="235">
        <v>21.72</v>
      </c>
      <c r="E19" s="233">
        <v>309017</v>
      </c>
      <c r="F19" s="336">
        <v>2.15</v>
      </c>
      <c r="H19" s="376"/>
    </row>
    <row r="20" spans="1:13" ht="24.95" customHeight="1" x14ac:dyDescent="0.2">
      <c r="A20" s="435" t="s">
        <v>277</v>
      </c>
      <c r="B20" s="436">
        <f>14728.52/1000</f>
        <v>14.72852</v>
      </c>
      <c r="C20" s="437">
        <v>773222</v>
      </c>
      <c r="D20" s="438">
        <v>25.918631999999999</v>
      </c>
      <c r="E20" s="437">
        <v>450920</v>
      </c>
      <c r="F20" s="439">
        <f>5846.56/1000</f>
        <v>5.8465600000000002</v>
      </c>
      <c r="H20" s="376"/>
      <c r="I20" s="376"/>
      <c r="J20" s="376"/>
      <c r="K20" s="376"/>
      <c r="L20" s="376"/>
      <c r="M20" s="376"/>
    </row>
    <row r="21" spans="1:13" ht="24.95" customHeight="1" thickBot="1" x14ac:dyDescent="0.25">
      <c r="A21" s="457" t="s">
        <v>334</v>
      </c>
      <c r="B21" s="440">
        <v>16.275690000000001</v>
      </c>
      <c r="C21" s="441">
        <v>853217</v>
      </c>
      <c r="D21" s="442">
        <v>26.825783999999999</v>
      </c>
      <c r="E21" s="441">
        <v>472113</v>
      </c>
      <c r="F21" s="443">
        <v>5.3145899999999999</v>
      </c>
      <c r="H21" s="376"/>
    </row>
    <row r="22" spans="1:13" s="236" customFormat="1" ht="15" customHeight="1" x14ac:dyDescent="0.2">
      <c r="A22" s="526" t="s">
        <v>200</v>
      </c>
      <c r="B22" s="526"/>
      <c r="C22" s="526"/>
      <c r="D22" s="526"/>
      <c r="E22" s="526"/>
      <c r="F22" s="81" t="s">
        <v>160</v>
      </c>
      <c r="H22" s="79"/>
      <c r="I22" s="79"/>
    </row>
    <row r="23" spans="1:13" s="236" customFormat="1" ht="15" customHeight="1" x14ac:dyDescent="0.2">
      <c r="A23" s="525" t="s">
        <v>201</v>
      </c>
      <c r="B23" s="525"/>
      <c r="C23" s="525"/>
      <c r="D23" s="525"/>
      <c r="E23" s="525"/>
      <c r="F23" s="525"/>
    </row>
    <row r="24" spans="1:13" s="236" customFormat="1" ht="28.5" customHeight="1" x14ac:dyDescent="0.2">
      <c r="A24" s="525" t="s">
        <v>281</v>
      </c>
      <c r="B24" s="525"/>
      <c r="C24" s="525"/>
      <c r="D24" s="525"/>
      <c r="E24" s="525"/>
      <c r="F24" s="525"/>
    </row>
    <row r="30" spans="1:13" ht="24" customHeight="1" x14ac:dyDescent="0.2">
      <c r="C30" s="337"/>
      <c r="D30" s="337"/>
    </row>
    <row r="31" spans="1:13" ht="24" customHeight="1" x14ac:dyDescent="0.2">
      <c r="C31" s="337"/>
      <c r="D31" s="337"/>
    </row>
    <row r="32" spans="1:13" ht="24" customHeight="1" x14ac:dyDescent="0.2">
      <c r="C32" s="337"/>
      <c r="D32" s="337"/>
    </row>
    <row r="33" spans="3:4" ht="24" customHeight="1" x14ac:dyDescent="0.2">
      <c r="C33" s="337"/>
      <c r="D33" s="337"/>
    </row>
    <row r="34" spans="3:4" ht="24" customHeight="1" x14ac:dyDescent="0.2">
      <c r="C34" s="337"/>
      <c r="D34" s="337"/>
    </row>
    <row r="35" spans="3:4" ht="24" customHeight="1" x14ac:dyDescent="0.2">
      <c r="C35" s="337"/>
      <c r="D35" s="337"/>
    </row>
    <row r="36" spans="3:4" ht="24" customHeight="1" x14ac:dyDescent="0.2">
      <c r="C36" s="337"/>
      <c r="D36" s="337"/>
    </row>
  </sheetData>
  <mergeCells count="5">
    <mergeCell ref="A24:F24"/>
    <mergeCell ref="A22:E22"/>
    <mergeCell ref="A23:F23"/>
    <mergeCell ref="J2:K2"/>
    <mergeCell ref="O2:P2"/>
  </mergeCells>
  <phoneticPr fontId="0" type="noConversion"/>
  <hyperlinks>
    <hyperlink ref="F1" location="Sumário!C43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8">
    <tabColor rgb="FF00B050"/>
  </sheetPr>
  <dimension ref="A1:S8"/>
  <sheetViews>
    <sheetView showGridLines="0" zoomScaleNormal="100" zoomScaleSheetLayoutView="70" workbookViewId="0"/>
  </sheetViews>
  <sheetFormatPr defaultRowHeight="40.5" customHeight="1" x14ac:dyDescent="0.2"/>
  <cols>
    <col min="1" max="18" width="9.28515625" style="545" customWidth="1"/>
    <col min="19" max="19" width="9.28515625" style="547" customWidth="1"/>
    <col min="20" max="16384" width="9.140625" style="545"/>
  </cols>
  <sheetData>
    <row r="1" spans="1:19" ht="20.100000000000001" customHeight="1" x14ac:dyDescent="0.2">
      <c r="Q1" s="546" t="s">
        <v>206</v>
      </c>
      <c r="R1" s="546"/>
    </row>
    <row r="6" spans="1:19" ht="40.5" customHeight="1" x14ac:dyDescent="0.2">
      <c r="A6" s="558" t="s">
        <v>174</v>
      </c>
      <c r="B6" s="558"/>
      <c r="C6" s="558"/>
      <c r="D6" s="558"/>
      <c r="E6" s="558"/>
      <c r="F6" s="558"/>
      <c r="G6" s="558"/>
      <c r="H6" s="558"/>
      <c r="I6" s="558"/>
      <c r="J6" s="558"/>
      <c r="K6" s="558"/>
      <c r="L6" s="558"/>
      <c r="M6" s="558"/>
      <c r="N6" s="558"/>
      <c r="O6" s="558"/>
      <c r="P6" s="558"/>
      <c r="Q6" s="558"/>
      <c r="R6" s="558"/>
    </row>
    <row r="7" spans="1:19" ht="40.5" customHeight="1" x14ac:dyDescent="0.2">
      <c r="A7" s="558"/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45"/>
    </row>
    <row r="8" spans="1:19" ht="40.5" customHeight="1" x14ac:dyDescent="0.2">
      <c r="A8" s="558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</row>
  </sheetData>
  <mergeCells count="2">
    <mergeCell ref="A6:R8"/>
    <mergeCell ref="Q1:R1"/>
  </mergeCells>
  <phoneticPr fontId="0" type="noConversion"/>
  <hyperlinks>
    <hyperlink ref="Q1:R1" location="Sumário!B45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9">
    <tabColor rgb="FFFFFF00"/>
  </sheetPr>
  <dimension ref="A1:R26"/>
  <sheetViews>
    <sheetView showGridLines="0" zoomScaleNormal="100" zoomScaleSheetLayoutView="75" workbookViewId="0"/>
  </sheetViews>
  <sheetFormatPr defaultRowHeight="20.100000000000001" customHeight="1" x14ac:dyDescent="0.2"/>
  <cols>
    <col min="1" max="4" width="43.7109375" style="75" customWidth="1"/>
    <col min="5" max="5" width="29.7109375" style="75" customWidth="1"/>
    <col min="6" max="6" width="15.7109375" style="76" customWidth="1"/>
    <col min="7" max="7" width="14" style="75" customWidth="1"/>
    <col min="8" max="8" width="15.7109375" style="75" customWidth="1"/>
    <col min="9" max="9" width="14" style="75" customWidth="1"/>
    <col min="10" max="10" width="16.7109375" style="75" customWidth="1"/>
    <col min="11" max="11" width="13.7109375" style="75" customWidth="1"/>
    <col min="12" max="12" width="16.5703125" style="75" customWidth="1"/>
    <col min="13" max="16384" width="9.140625" style="75"/>
  </cols>
  <sheetData>
    <row r="1" spans="1:18" ht="20.100000000000001" customHeight="1" x14ac:dyDescent="0.2">
      <c r="D1" s="445" t="s">
        <v>206</v>
      </c>
    </row>
    <row r="2" spans="1:18" s="112" customFormat="1" ht="45" customHeight="1" x14ac:dyDescent="0.2">
      <c r="A2" s="111" t="s">
        <v>43</v>
      </c>
      <c r="E2" s="445"/>
      <c r="F2" s="225"/>
      <c r="G2" s="225"/>
      <c r="H2" s="225"/>
      <c r="J2" s="491"/>
      <c r="K2" s="491"/>
      <c r="O2" s="491"/>
      <c r="P2" s="491"/>
      <c r="R2" s="114"/>
    </row>
    <row r="3" spans="1:18" s="116" customFormat="1" ht="24.95" customHeight="1" x14ac:dyDescent="0.25">
      <c r="A3" s="115" t="s">
        <v>231</v>
      </c>
      <c r="B3" s="115"/>
      <c r="C3" s="115"/>
      <c r="D3" s="115"/>
      <c r="E3" s="115"/>
    </row>
    <row r="4" spans="1:18" s="116" customFormat="1" ht="24.95" customHeight="1" thickBot="1" x14ac:dyDescent="0.3">
      <c r="A4" s="531" t="s">
        <v>322</v>
      </c>
      <c r="B4" s="532"/>
      <c r="C4" s="532"/>
      <c r="D4" s="117"/>
      <c r="E4" s="117"/>
    </row>
    <row r="5" spans="1:18" s="73" customFormat="1" ht="24.95" customHeight="1" x14ac:dyDescent="0.25">
      <c r="A5" s="527" t="s">
        <v>0</v>
      </c>
      <c r="B5" s="529" t="s">
        <v>93</v>
      </c>
      <c r="C5" s="529"/>
      <c r="D5" s="530"/>
      <c r="F5" s="69"/>
      <c r="G5" s="116"/>
      <c r="H5" s="116"/>
    </row>
    <row r="6" spans="1:18" s="77" customFormat="1" ht="24.95" customHeight="1" x14ac:dyDescent="0.25">
      <c r="A6" s="528"/>
      <c r="B6" s="239" t="s">
        <v>94</v>
      </c>
      <c r="C6" s="239" t="s">
        <v>4</v>
      </c>
      <c r="D6" s="240" t="s">
        <v>95</v>
      </c>
      <c r="E6" s="73"/>
      <c r="F6" s="69"/>
      <c r="G6" s="116"/>
      <c r="H6" s="116"/>
    </row>
    <row r="7" spans="1:18" s="73" customFormat="1" ht="24.95" customHeight="1" x14ac:dyDescent="0.25">
      <c r="A7" s="374">
        <v>2000</v>
      </c>
      <c r="B7" s="241">
        <v>1809.85</v>
      </c>
      <c r="C7" s="237">
        <v>3894.06</v>
      </c>
      <c r="D7" s="243">
        <v>-2084.21</v>
      </c>
      <c r="F7" s="69"/>
      <c r="G7" s="116"/>
      <c r="H7" s="116"/>
    </row>
    <row r="8" spans="1:18" s="73" customFormat="1" ht="24.95" customHeight="1" x14ac:dyDescent="0.25">
      <c r="A8" s="374">
        <v>2001</v>
      </c>
      <c r="B8" s="241">
        <v>1730.5860000000005</v>
      </c>
      <c r="C8" s="237">
        <v>3198.6180000000008</v>
      </c>
      <c r="D8" s="243">
        <v>-1468.0320000000004</v>
      </c>
      <c r="F8" s="78"/>
      <c r="G8" s="116"/>
      <c r="H8" s="116"/>
    </row>
    <row r="9" spans="1:18" s="73" customFormat="1" ht="24.95" customHeight="1" x14ac:dyDescent="0.2">
      <c r="A9" s="374">
        <v>2002</v>
      </c>
      <c r="B9" s="241">
        <v>1997.9660000000001</v>
      </c>
      <c r="C9" s="237">
        <v>2395.8019999999997</v>
      </c>
      <c r="D9" s="243">
        <v>-397.83599999999956</v>
      </c>
      <c r="F9" s="78"/>
    </row>
    <row r="10" spans="1:18" s="73" customFormat="1" ht="24.95" customHeight="1" x14ac:dyDescent="0.2">
      <c r="A10" s="374">
        <v>2003</v>
      </c>
      <c r="B10" s="241">
        <v>2478.6680000000001</v>
      </c>
      <c r="C10" s="237">
        <v>2261.0910000000003</v>
      </c>
      <c r="D10" s="243">
        <v>217.57699999999977</v>
      </c>
      <c r="J10" s="78"/>
    </row>
    <row r="11" spans="1:18" s="73" customFormat="1" ht="24.95" customHeight="1" x14ac:dyDescent="0.2">
      <c r="A11" s="374">
        <v>2004</v>
      </c>
      <c r="B11" s="241">
        <v>3222.0540000000005</v>
      </c>
      <c r="C11" s="237">
        <v>2871.279</v>
      </c>
      <c r="D11" s="243">
        <v>350.77500000000055</v>
      </c>
      <c r="H11" s="78"/>
      <c r="I11" s="78"/>
      <c r="J11" s="78"/>
    </row>
    <row r="12" spans="1:18" s="73" customFormat="1" ht="24.95" customHeight="1" x14ac:dyDescent="0.2">
      <c r="A12" s="374">
        <v>2005</v>
      </c>
      <c r="B12" s="241">
        <v>3861.4370000000004</v>
      </c>
      <c r="C12" s="237">
        <v>4719.8570000000009</v>
      </c>
      <c r="D12" s="243">
        <v>-858.42000000000053</v>
      </c>
      <c r="H12" s="78"/>
      <c r="I12" s="78"/>
      <c r="J12" s="78"/>
    </row>
    <row r="13" spans="1:18" s="73" customFormat="1" ht="24.95" customHeight="1" x14ac:dyDescent="0.2">
      <c r="A13" s="374">
        <v>2006</v>
      </c>
      <c r="B13" s="241">
        <v>4315.8850000000002</v>
      </c>
      <c r="C13" s="237">
        <v>5763.7200000000012</v>
      </c>
      <c r="D13" s="243">
        <v>-1447.835</v>
      </c>
      <c r="H13" s="78"/>
      <c r="I13" s="78"/>
      <c r="J13" s="78"/>
    </row>
    <row r="14" spans="1:18" s="73" customFormat="1" ht="24.95" customHeight="1" x14ac:dyDescent="0.2">
      <c r="A14" s="374">
        <v>2007</v>
      </c>
      <c r="B14" s="242">
        <v>4952.9650000000011</v>
      </c>
      <c r="C14" s="238">
        <v>8211.1489999999994</v>
      </c>
      <c r="D14" s="244">
        <v>-3258.1839999999997</v>
      </c>
      <c r="H14" s="78"/>
      <c r="I14" s="78"/>
      <c r="J14" s="78"/>
    </row>
    <row r="15" spans="1:18" s="73" customFormat="1" ht="24.95" customHeight="1" x14ac:dyDescent="0.2">
      <c r="A15" s="374">
        <v>2008</v>
      </c>
      <c r="B15" s="242">
        <v>5784.7540000000008</v>
      </c>
      <c r="C15" s="238">
        <v>10962.358</v>
      </c>
      <c r="D15" s="244">
        <v>-5177.6039999999994</v>
      </c>
      <c r="H15" s="78"/>
      <c r="I15" s="78"/>
      <c r="J15" s="78"/>
    </row>
    <row r="16" spans="1:18" s="73" customFormat="1" ht="24.95" customHeight="1" x14ac:dyDescent="0.2">
      <c r="A16" s="374">
        <v>2009</v>
      </c>
      <c r="B16" s="242">
        <v>5304.5606242563208</v>
      </c>
      <c r="C16" s="238">
        <v>10898.164269024808</v>
      </c>
      <c r="D16" s="244">
        <v>-5593.6036447684874</v>
      </c>
      <c r="H16" s="78"/>
      <c r="I16" s="78"/>
      <c r="J16" s="78"/>
    </row>
    <row r="17" spans="1:10" s="73" customFormat="1" ht="24.95" customHeight="1" x14ac:dyDescent="0.2">
      <c r="A17" s="374">
        <v>2010</v>
      </c>
      <c r="B17" s="242">
        <v>5261.0258089099998</v>
      </c>
      <c r="C17" s="238">
        <v>15965.378451419998</v>
      </c>
      <c r="D17" s="244">
        <v>-10704.352642510001</v>
      </c>
      <c r="H17" s="78"/>
      <c r="I17" s="78"/>
      <c r="J17" s="78"/>
    </row>
    <row r="18" spans="1:10" s="73" customFormat="1" ht="24.95" customHeight="1" x14ac:dyDescent="0.2">
      <c r="A18" s="374">
        <v>2011</v>
      </c>
      <c r="B18" s="242">
        <v>6094.6931620200003</v>
      </c>
      <c r="C18" s="238">
        <v>20801.82072535</v>
      </c>
      <c r="D18" s="244">
        <v>-14707.127563329999</v>
      </c>
      <c r="H18" s="78"/>
      <c r="I18" s="78"/>
      <c r="J18" s="78"/>
    </row>
    <row r="19" spans="1:10" s="73" customFormat="1" ht="24.95" customHeight="1" x14ac:dyDescent="0.2">
      <c r="A19" s="374">
        <v>2012</v>
      </c>
      <c r="B19" s="242">
        <v>6378.0619703000002</v>
      </c>
      <c r="C19" s="238">
        <v>22038.724559710001</v>
      </c>
      <c r="D19" s="244">
        <v>-15660.66258941</v>
      </c>
      <c r="H19" s="78"/>
      <c r="I19" s="78"/>
      <c r="J19" s="78"/>
    </row>
    <row r="20" spans="1:10" s="73" customFormat="1" ht="24.95" customHeight="1" x14ac:dyDescent="0.2">
      <c r="A20" s="374">
        <v>2013</v>
      </c>
      <c r="B20" s="242">
        <v>6473.9862904800002</v>
      </c>
      <c r="C20" s="238">
        <v>25028.314556860001</v>
      </c>
      <c r="D20" s="244">
        <v>-18554.328266380002</v>
      </c>
      <c r="H20" s="78"/>
      <c r="I20" s="78"/>
      <c r="J20" s="78"/>
    </row>
    <row r="21" spans="1:10" s="73" customFormat="1" ht="24.95" customHeight="1" x14ac:dyDescent="0.2">
      <c r="A21" s="374">
        <v>2014</v>
      </c>
      <c r="B21" s="242">
        <v>6842.6327594300001</v>
      </c>
      <c r="C21" s="238">
        <v>25566.788923169999</v>
      </c>
      <c r="D21" s="244">
        <v>-18724.156163739997</v>
      </c>
      <c r="H21" s="78"/>
      <c r="I21" s="78"/>
      <c r="J21" s="78"/>
    </row>
    <row r="22" spans="1:10" s="73" customFormat="1" ht="24.95" customHeight="1" thickBot="1" x14ac:dyDescent="0.25">
      <c r="A22" s="444">
        <v>2015</v>
      </c>
      <c r="B22" s="302">
        <v>5844.2772089200007</v>
      </c>
      <c r="C22" s="303">
        <v>17357.136123049997</v>
      </c>
      <c r="D22" s="304">
        <v>-11512.858914130002</v>
      </c>
      <c r="H22" s="78"/>
      <c r="I22" s="78"/>
      <c r="J22" s="78"/>
    </row>
    <row r="23" spans="1:10" s="416" customFormat="1" ht="15.95" customHeight="1" x14ac:dyDescent="0.2">
      <c r="A23" s="414" t="s">
        <v>279</v>
      </c>
      <c r="B23" s="415"/>
      <c r="E23" s="395"/>
      <c r="G23" s="417"/>
      <c r="H23" s="417"/>
      <c r="I23" s="417"/>
    </row>
    <row r="24" spans="1:10" s="416" customFormat="1" ht="15.95" customHeight="1" x14ac:dyDescent="0.2">
      <c r="A24" s="418" t="s">
        <v>251</v>
      </c>
      <c r="B24" s="418"/>
      <c r="C24" s="418"/>
      <c r="D24" s="418"/>
      <c r="E24" s="395"/>
      <c r="G24" s="417"/>
      <c r="H24" s="417"/>
      <c r="I24" s="417"/>
    </row>
    <row r="25" spans="1:10" s="416" customFormat="1" ht="15.95" customHeight="1" x14ac:dyDescent="0.2">
      <c r="A25" s="418" t="s">
        <v>280</v>
      </c>
      <c r="B25" s="418"/>
      <c r="C25" s="418"/>
      <c r="D25" s="418"/>
      <c r="E25" s="395"/>
      <c r="G25" s="419"/>
    </row>
    <row r="26" spans="1:10" s="416" customFormat="1" ht="15.95" customHeight="1" x14ac:dyDescent="0.2">
      <c r="B26" s="418"/>
      <c r="C26" s="418"/>
      <c r="D26" s="418"/>
      <c r="E26" s="395"/>
      <c r="G26" s="419"/>
    </row>
  </sheetData>
  <mergeCells count="5">
    <mergeCell ref="A5:A6"/>
    <mergeCell ref="B5:D5"/>
    <mergeCell ref="J2:K2"/>
    <mergeCell ref="O2:P2"/>
    <mergeCell ref="A4:C4"/>
  </mergeCells>
  <hyperlinks>
    <hyperlink ref="D1" location="Sumário!C46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  <rowBreaks count="2" manualBreakCount="2">
    <brk id="113" max="16383" man="1"/>
    <brk id="114" max="16383" man="1"/>
  </rowBreaks>
  <colBreaks count="1" manualBreakCount="1">
    <brk id="5" min="2" max="28" man="1"/>
  </col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0">
    <tabColor rgb="FFFFFF00"/>
  </sheetPr>
  <dimension ref="A1:K24"/>
  <sheetViews>
    <sheetView showGridLines="0" zoomScaleNormal="100" zoomScaleSheetLayoutView="90" workbookViewId="0"/>
  </sheetViews>
  <sheetFormatPr defaultRowHeight="20.100000000000001" customHeight="1" x14ac:dyDescent="0.2"/>
  <cols>
    <col min="1" max="2" width="25.5703125" style="75" customWidth="1"/>
    <col min="3" max="6" width="17.7109375" style="75" customWidth="1"/>
    <col min="7" max="7" width="17.7109375" style="76" customWidth="1"/>
    <col min="8" max="9" width="17.7109375" style="75" customWidth="1"/>
    <col min="10" max="16384" width="9.140625" style="75"/>
  </cols>
  <sheetData>
    <row r="1" spans="1:11" ht="20.100000000000001" customHeight="1" x14ac:dyDescent="0.2">
      <c r="H1" s="468" t="s">
        <v>206</v>
      </c>
      <c r="I1" s="468"/>
    </row>
    <row r="2" spans="1:11" s="112" customFormat="1" ht="45" customHeight="1" x14ac:dyDescent="0.2">
      <c r="A2" s="111" t="s">
        <v>43</v>
      </c>
      <c r="C2" s="214"/>
      <c r="D2" s="214"/>
      <c r="E2" s="225"/>
      <c r="F2" s="225"/>
      <c r="G2" s="225"/>
      <c r="J2" s="491"/>
      <c r="K2" s="491"/>
    </row>
    <row r="3" spans="1:11" s="116" customFormat="1" ht="24.95" customHeight="1" x14ac:dyDescent="0.25">
      <c r="A3" s="115" t="s">
        <v>231</v>
      </c>
      <c r="B3" s="115"/>
      <c r="C3" s="115"/>
      <c r="D3" s="115"/>
      <c r="E3" s="115"/>
    </row>
    <row r="4" spans="1:11" s="116" customFormat="1" ht="50.1" customHeight="1" thickBot="1" x14ac:dyDescent="0.3">
      <c r="A4" s="523" t="s">
        <v>323</v>
      </c>
      <c r="B4" s="523"/>
      <c r="C4" s="523"/>
      <c r="D4" s="523"/>
      <c r="E4" s="523"/>
      <c r="F4" s="523"/>
      <c r="G4" s="523"/>
      <c r="H4" s="523"/>
      <c r="I4" s="247" t="s">
        <v>92</v>
      </c>
    </row>
    <row r="5" spans="1:11" ht="24.95" customHeight="1" x14ac:dyDescent="0.2">
      <c r="A5" s="464" t="s">
        <v>0</v>
      </c>
      <c r="B5" s="471" t="s">
        <v>1</v>
      </c>
      <c r="C5" s="471" t="s">
        <v>190</v>
      </c>
      <c r="D5" s="471"/>
      <c r="E5" s="471"/>
      <c r="F5" s="471"/>
      <c r="G5" s="471"/>
      <c r="H5" s="471"/>
      <c r="I5" s="472"/>
    </row>
    <row r="6" spans="1:11" ht="50.1" customHeight="1" x14ac:dyDescent="0.2">
      <c r="A6" s="465"/>
      <c r="B6" s="473"/>
      <c r="C6" s="473" t="s">
        <v>26</v>
      </c>
      <c r="D6" s="473" t="s">
        <v>27</v>
      </c>
      <c r="E6" s="473" t="s">
        <v>258</v>
      </c>
      <c r="F6" s="473"/>
      <c r="G6" s="473"/>
      <c r="H6" s="473" t="s">
        <v>260</v>
      </c>
      <c r="I6" s="474" t="s">
        <v>192</v>
      </c>
    </row>
    <row r="7" spans="1:11" ht="24.95" customHeight="1" x14ac:dyDescent="0.2">
      <c r="A7" s="465"/>
      <c r="B7" s="473"/>
      <c r="C7" s="473"/>
      <c r="D7" s="473"/>
      <c r="E7" s="224" t="s">
        <v>1</v>
      </c>
      <c r="F7" s="224" t="s">
        <v>193</v>
      </c>
      <c r="G7" s="224" t="s">
        <v>259</v>
      </c>
      <c r="H7" s="473"/>
      <c r="I7" s="474"/>
    </row>
    <row r="8" spans="1:11" ht="24.95" customHeight="1" x14ac:dyDescent="0.2">
      <c r="A8" s="248">
        <v>2003</v>
      </c>
      <c r="B8" s="561">
        <v>1094324</v>
      </c>
      <c r="C8" s="562">
        <v>738504</v>
      </c>
      <c r="D8" s="563">
        <v>244399</v>
      </c>
      <c r="E8" s="564">
        <v>57259</v>
      </c>
      <c r="F8" s="565">
        <v>4024</v>
      </c>
      <c r="G8" s="562">
        <v>53235</v>
      </c>
      <c r="H8" s="563">
        <v>48416</v>
      </c>
      <c r="I8" s="566">
        <v>5746</v>
      </c>
    </row>
    <row r="9" spans="1:11" ht="24.95" customHeight="1" x14ac:dyDescent="0.2">
      <c r="A9" s="248">
        <v>2004</v>
      </c>
      <c r="B9" s="561">
        <v>1396353</v>
      </c>
      <c r="C9" s="562">
        <v>893590</v>
      </c>
      <c r="D9" s="563">
        <v>403045</v>
      </c>
      <c r="E9" s="564">
        <v>43116</v>
      </c>
      <c r="F9" s="565">
        <v>7595</v>
      </c>
      <c r="G9" s="562">
        <v>35521</v>
      </c>
      <c r="H9" s="563">
        <v>42457</v>
      </c>
      <c r="I9" s="566">
        <v>14145</v>
      </c>
    </row>
    <row r="10" spans="1:11" ht="24.95" customHeight="1" x14ac:dyDescent="0.2">
      <c r="A10" s="248">
        <v>2005</v>
      </c>
      <c r="B10" s="561">
        <v>1978774</v>
      </c>
      <c r="C10" s="562">
        <v>1081238</v>
      </c>
      <c r="D10" s="563">
        <v>680821</v>
      </c>
      <c r="E10" s="564">
        <v>91353</v>
      </c>
      <c r="F10" s="565">
        <v>26201</v>
      </c>
      <c r="G10" s="562">
        <v>65152</v>
      </c>
      <c r="H10" s="563">
        <v>109377</v>
      </c>
      <c r="I10" s="566">
        <v>15985</v>
      </c>
    </row>
    <row r="11" spans="1:11" ht="24.95" customHeight="1" x14ac:dyDescent="0.2">
      <c r="A11" s="248">
        <v>2006</v>
      </c>
      <c r="B11" s="561">
        <v>2169907</v>
      </c>
      <c r="C11" s="562">
        <v>1155857</v>
      </c>
      <c r="D11" s="563">
        <v>817498</v>
      </c>
      <c r="E11" s="564">
        <v>68497</v>
      </c>
      <c r="F11" s="565">
        <v>4300</v>
      </c>
      <c r="G11" s="562">
        <v>64197</v>
      </c>
      <c r="H11" s="563">
        <v>122924</v>
      </c>
      <c r="I11" s="566">
        <v>5131</v>
      </c>
    </row>
    <row r="12" spans="1:11" ht="24.95" customHeight="1" x14ac:dyDescent="0.2">
      <c r="A12" s="248">
        <v>2007</v>
      </c>
      <c r="B12" s="561">
        <v>2569988</v>
      </c>
      <c r="C12" s="562">
        <v>1420880</v>
      </c>
      <c r="D12" s="563">
        <v>986630</v>
      </c>
      <c r="E12" s="564">
        <v>66644</v>
      </c>
      <c r="F12" s="565">
        <v>0</v>
      </c>
      <c r="G12" s="562">
        <v>66644</v>
      </c>
      <c r="H12" s="563">
        <v>79400</v>
      </c>
      <c r="I12" s="566">
        <v>16434</v>
      </c>
    </row>
    <row r="13" spans="1:11" ht="24.95" customHeight="1" x14ac:dyDescent="0.2">
      <c r="A13" s="248">
        <v>2008</v>
      </c>
      <c r="B13" s="561">
        <v>3591514</v>
      </c>
      <c r="C13" s="562">
        <v>1776142</v>
      </c>
      <c r="D13" s="563">
        <v>1456136</v>
      </c>
      <c r="E13" s="564">
        <v>62351</v>
      </c>
      <c r="F13" s="565">
        <v>2200</v>
      </c>
      <c r="G13" s="562">
        <v>60151</v>
      </c>
      <c r="H13" s="563">
        <v>243076</v>
      </c>
      <c r="I13" s="566">
        <v>53809</v>
      </c>
    </row>
    <row r="14" spans="1:11" ht="24.95" customHeight="1" x14ac:dyDescent="0.2">
      <c r="A14" s="248">
        <v>2009</v>
      </c>
      <c r="B14" s="561">
        <v>5584403</v>
      </c>
      <c r="C14" s="562">
        <v>2326099</v>
      </c>
      <c r="D14" s="563">
        <v>2977942</v>
      </c>
      <c r="E14" s="564">
        <v>82427</v>
      </c>
      <c r="F14" s="565">
        <v>7725</v>
      </c>
      <c r="G14" s="562">
        <v>74702</v>
      </c>
      <c r="H14" s="563">
        <v>140231</v>
      </c>
      <c r="I14" s="566">
        <v>57704</v>
      </c>
    </row>
    <row r="15" spans="1:11" ht="24.95" customHeight="1" x14ac:dyDescent="0.2">
      <c r="A15" s="248">
        <v>2010</v>
      </c>
      <c r="B15" s="561">
        <v>6678237</v>
      </c>
      <c r="C15" s="562">
        <v>2327182</v>
      </c>
      <c r="D15" s="563">
        <v>3913741</v>
      </c>
      <c r="E15" s="564">
        <v>132603</v>
      </c>
      <c r="F15" s="565">
        <v>79127</v>
      </c>
      <c r="G15" s="562">
        <v>53476</v>
      </c>
      <c r="H15" s="563">
        <v>242715</v>
      </c>
      <c r="I15" s="566">
        <v>61996</v>
      </c>
    </row>
    <row r="16" spans="1:11" ht="24.95" customHeight="1" x14ac:dyDescent="0.2">
      <c r="A16" s="248">
        <v>2011</v>
      </c>
      <c r="B16" s="561">
        <v>8677587</v>
      </c>
      <c r="C16" s="562">
        <v>2924648</v>
      </c>
      <c r="D16" s="563">
        <v>4281118</v>
      </c>
      <c r="E16" s="564">
        <v>1065737</v>
      </c>
      <c r="F16" s="565">
        <v>894971</v>
      </c>
      <c r="G16" s="562">
        <v>170766</v>
      </c>
      <c r="H16" s="563">
        <v>288455</v>
      </c>
      <c r="I16" s="566">
        <v>117629</v>
      </c>
    </row>
    <row r="17" spans="1:9" ht="24.95" customHeight="1" x14ac:dyDescent="0.2">
      <c r="A17" s="248">
        <v>2012</v>
      </c>
      <c r="B17" s="561">
        <v>11272539</v>
      </c>
      <c r="C17" s="562">
        <v>2727347</v>
      </c>
      <c r="D17" s="563">
        <v>6250128</v>
      </c>
      <c r="E17" s="564">
        <v>1659149</v>
      </c>
      <c r="F17" s="565">
        <v>1476332</v>
      </c>
      <c r="G17" s="562">
        <v>182817</v>
      </c>
      <c r="H17" s="563">
        <v>389688</v>
      </c>
      <c r="I17" s="566">
        <v>246227</v>
      </c>
    </row>
    <row r="18" spans="1:9" ht="24.95" customHeight="1" x14ac:dyDescent="0.2">
      <c r="A18" s="248">
        <v>2013</v>
      </c>
      <c r="B18" s="561">
        <v>14168939</v>
      </c>
      <c r="C18" s="562">
        <v>4285433</v>
      </c>
      <c r="D18" s="563">
        <v>7167110</v>
      </c>
      <c r="E18" s="564">
        <v>1569748</v>
      </c>
      <c r="F18" s="565">
        <v>1371442</v>
      </c>
      <c r="G18" s="562">
        <v>198306</v>
      </c>
      <c r="H18" s="563">
        <v>725758</v>
      </c>
      <c r="I18" s="566">
        <v>420890</v>
      </c>
    </row>
    <row r="19" spans="1:9" ht="24.95" customHeight="1" x14ac:dyDescent="0.2">
      <c r="A19" s="248">
        <v>2014</v>
      </c>
      <c r="B19" s="561">
        <v>13381749</v>
      </c>
      <c r="C19" s="562">
        <v>4736799</v>
      </c>
      <c r="D19" s="563">
        <v>6846420</v>
      </c>
      <c r="E19" s="564">
        <v>756091</v>
      </c>
      <c r="F19" s="565">
        <v>395959</v>
      </c>
      <c r="G19" s="562">
        <v>360132</v>
      </c>
      <c r="H19" s="563">
        <v>615969</v>
      </c>
      <c r="I19" s="566">
        <v>426470</v>
      </c>
    </row>
    <row r="20" spans="1:9" ht="24.95" customHeight="1" thickBot="1" x14ac:dyDescent="0.25">
      <c r="A20" s="248">
        <v>2015</v>
      </c>
      <c r="B20" s="561">
        <v>10912795</v>
      </c>
      <c r="C20" s="562">
        <v>6019170</v>
      </c>
      <c r="D20" s="563">
        <v>3562536</v>
      </c>
      <c r="E20" s="564">
        <v>390099</v>
      </c>
      <c r="F20" s="565">
        <v>203839</v>
      </c>
      <c r="G20" s="562">
        <v>186260</v>
      </c>
      <c r="H20" s="563">
        <v>664508</v>
      </c>
      <c r="I20" s="566">
        <v>276482</v>
      </c>
    </row>
    <row r="21" spans="1:9" s="409" customFormat="1" ht="15.95" customHeight="1" x14ac:dyDescent="0.2">
      <c r="A21" s="420" t="s">
        <v>252</v>
      </c>
      <c r="B21" s="420"/>
      <c r="C21" s="420"/>
      <c r="D21" s="420"/>
      <c r="E21" s="420"/>
      <c r="F21" s="420"/>
      <c r="G21" s="420"/>
      <c r="H21" s="420"/>
      <c r="I21" s="420"/>
    </row>
    <row r="22" spans="1:9" s="409" customFormat="1" ht="15.95" customHeight="1" x14ac:dyDescent="0.2">
      <c r="A22" s="421" t="s">
        <v>194</v>
      </c>
      <c r="B22" s="421"/>
      <c r="C22" s="421"/>
      <c r="D22" s="421"/>
      <c r="E22" s="421"/>
      <c r="F22" s="421"/>
      <c r="G22" s="421"/>
      <c r="H22" s="421"/>
      <c r="I22" s="421"/>
    </row>
    <row r="23" spans="1:9" s="409" customFormat="1" ht="15.95" customHeight="1" x14ac:dyDescent="0.2">
      <c r="A23" s="421" t="s">
        <v>195</v>
      </c>
      <c r="B23" s="421"/>
      <c r="C23" s="421"/>
      <c r="D23" s="421"/>
      <c r="E23" s="421"/>
      <c r="F23" s="421"/>
      <c r="G23" s="421"/>
      <c r="H23" s="421"/>
      <c r="I23" s="421"/>
    </row>
    <row r="24" spans="1:9" s="245" customFormat="1" ht="15" customHeight="1" x14ac:dyDescent="0.2">
      <c r="G24" s="246"/>
    </row>
  </sheetData>
  <mergeCells count="11">
    <mergeCell ref="J2:K2"/>
    <mergeCell ref="A4:H4"/>
    <mergeCell ref="A5:A7"/>
    <mergeCell ref="B5:B7"/>
    <mergeCell ref="C5:I5"/>
    <mergeCell ref="C6:C7"/>
    <mergeCell ref="D6:D7"/>
    <mergeCell ref="E6:G6"/>
    <mergeCell ref="H6:H7"/>
    <mergeCell ref="I6:I7"/>
    <mergeCell ref="H1:I1"/>
  </mergeCells>
  <hyperlinks>
    <hyperlink ref="H1:I1" location="Sumário!C47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  <rowBreaks count="2" manualBreakCount="2">
    <brk id="79" max="16383" man="1"/>
    <brk id="80" max="16383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1">
    <tabColor rgb="FFFFFF00"/>
  </sheetPr>
  <dimension ref="A1:R26"/>
  <sheetViews>
    <sheetView showGridLines="0" zoomScaleNormal="100" zoomScaleSheetLayoutView="100" workbookViewId="0"/>
  </sheetViews>
  <sheetFormatPr defaultColWidth="11.42578125" defaultRowHeight="20.100000000000001" customHeight="1" x14ac:dyDescent="0.2"/>
  <cols>
    <col min="1" max="1" width="10.28515625" style="73" customWidth="1"/>
    <col min="2" max="3" width="12.7109375" style="73" customWidth="1"/>
    <col min="4" max="5" width="10.28515625" style="73" customWidth="1"/>
    <col min="6" max="17" width="10" style="73" customWidth="1"/>
    <col min="18" max="18" width="10.5703125" style="73" customWidth="1"/>
    <col min="19" max="16384" width="11.42578125" style="73"/>
  </cols>
  <sheetData>
    <row r="1" spans="1:18" ht="20.100000000000001" customHeight="1" x14ac:dyDescent="0.2">
      <c r="P1" s="468" t="s">
        <v>206</v>
      </c>
      <c r="Q1" s="468"/>
    </row>
    <row r="2" spans="1:18" s="112" customFormat="1" ht="45" customHeight="1" x14ac:dyDescent="0.2">
      <c r="A2" s="111" t="s">
        <v>43</v>
      </c>
      <c r="C2" s="214"/>
      <c r="D2" s="214"/>
      <c r="E2" s="230"/>
      <c r="F2" s="230"/>
      <c r="G2" s="230"/>
      <c r="H2" s="230"/>
      <c r="I2" s="214"/>
      <c r="J2" s="491"/>
      <c r="K2" s="491"/>
      <c r="O2" s="184"/>
      <c r="R2" s="114"/>
    </row>
    <row r="3" spans="1:18" s="116" customFormat="1" ht="24.95" customHeight="1" x14ac:dyDescent="0.25">
      <c r="A3" s="115" t="s">
        <v>231</v>
      </c>
      <c r="B3" s="115"/>
      <c r="C3" s="115"/>
      <c r="D3" s="115"/>
      <c r="E3" s="115"/>
    </row>
    <row r="4" spans="1:18" s="116" customFormat="1" ht="50.1" customHeight="1" thickBot="1" x14ac:dyDescent="0.3">
      <c r="A4" s="531" t="s">
        <v>346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</row>
    <row r="5" spans="1:18" ht="20.100000000000001" customHeight="1" x14ac:dyDescent="0.2">
      <c r="A5" s="534" t="s">
        <v>0</v>
      </c>
      <c r="B5" s="536" t="s">
        <v>1</v>
      </c>
      <c r="C5" s="536"/>
      <c r="D5" s="536" t="s">
        <v>190</v>
      </c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8"/>
      <c r="R5" s="69"/>
    </row>
    <row r="6" spans="1:18" ht="20.100000000000001" customHeight="1" x14ac:dyDescent="0.2">
      <c r="A6" s="535"/>
      <c r="B6" s="537"/>
      <c r="C6" s="537"/>
      <c r="D6" s="537" t="s">
        <v>26</v>
      </c>
      <c r="E6" s="537"/>
      <c r="F6" s="537" t="s">
        <v>27</v>
      </c>
      <c r="G6" s="537"/>
      <c r="H6" s="537" t="s">
        <v>191</v>
      </c>
      <c r="I6" s="537"/>
      <c r="J6" s="537"/>
      <c r="K6" s="537"/>
      <c r="L6" s="537"/>
      <c r="M6" s="537"/>
      <c r="N6" s="537" t="s">
        <v>212</v>
      </c>
      <c r="O6" s="537"/>
      <c r="P6" s="537" t="s">
        <v>192</v>
      </c>
      <c r="Q6" s="539"/>
      <c r="R6" s="69"/>
    </row>
    <row r="7" spans="1:18" ht="20.100000000000001" customHeight="1" x14ac:dyDescent="0.2">
      <c r="A7" s="535"/>
      <c r="B7" s="537"/>
      <c r="C7" s="537"/>
      <c r="D7" s="537"/>
      <c r="E7" s="537"/>
      <c r="F7" s="537"/>
      <c r="G7" s="537"/>
      <c r="H7" s="537" t="s">
        <v>1</v>
      </c>
      <c r="I7" s="537"/>
      <c r="J7" s="537" t="s">
        <v>193</v>
      </c>
      <c r="K7" s="537"/>
      <c r="L7" s="537" t="s">
        <v>213</v>
      </c>
      <c r="M7" s="537"/>
      <c r="N7" s="537"/>
      <c r="O7" s="537"/>
      <c r="P7" s="537"/>
      <c r="Q7" s="539"/>
      <c r="R7" s="69"/>
    </row>
    <row r="8" spans="1:18" ht="20.100000000000001" customHeight="1" x14ac:dyDescent="0.2">
      <c r="A8" s="535"/>
      <c r="B8" s="259">
        <v>2014</v>
      </c>
      <c r="C8" s="259">
        <v>2015</v>
      </c>
      <c r="D8" s="259">
        <v>2014</v>
      </c>
      <c r="E8" s="259">
        <v>2015</v>
      </c>
      <c r="F8" s="259">
        <v>2014</v>
      </c>
      <c r="G8" s="259">
        <v>2015</v>
      </c>
      <c r="H8" s="259">
        <v>2014</v>
      </c>
      <c r="I8" s="259">
        <v>2015</v>
      </c>
      <c r="J8" s="259">
        <v>2014</v>
      </c>
      <c r="K8" s="259">
        <v>2015</v>
      </c>
      <c r="L8" s="259">
        <v>2014</v>
      </c>
      <c r="M8" s="259">
        <v>2015</v>
      </c>
      <c r="N8" s="259">
        <v>2014</v>
      </c>
      <c r="O8" s="259">
        <v>2015</v>
      </c>
      <c r="P8" s="259">
        <v>2014</v>
      </c>
      <c r="Q8" s="260">
        <v>2015</v>
      </c>
      <c r="R8" s="69"/>
    </row>
    <row r="9" spans="1:18" ht="20.100000000000001" customHeight="1" x14ac:dyDescent="0.2">
      <c r="A9" s="265" t="s">
        <v>1</v>
      </c>
      <c r="B9" s="264">
        <v>13381749</v>
      </c>
      <c r="C9" s="264">
        <v>10912795</v>
      </c>
      <c r="D9" s="264">
        <v>4736799</v>
      </c>
      <c r="E9" s="264">
        <v>6019170</v>
      </c>
      <c r="F9" s="264">
        <v>6846420</v>
      </c>
      <c r="G9" s="264">
        <v>3562536</v>
      </c>
      <c r="H9" s="264">
        <v>756091</v>
      </c>
      <c r="I9" s="264">
        <v>390099</v>
      </c>
      <c r="J9" s="264">
        <v>395959</v>
      </c>
      <c r="K9" s="264">
        <v>203839</v>
      </c>
      <c r="L9" s="264">
        <v>360132</v>
      </c>
      <c r="M9" s="264">
        <v>186260</v>
      </c>
      <c r="N9" s="264">
        <v>615969</v>
      </c>
      <c r="O9" s="264">
        <v>664508</v>
      </c>
      <c r="P9" s="264">
        <v>426470</v>
      </c>
      <c r="Q9" s="264">
        <v>276482</v>
      </c>
      <c r="R9" s="69"/>
    </row>
    <row r="10" spans="1:18" ht="20.100000000000001" customHeight="1" x14ac:dyDescent="0.2">
      <c r="A10" s="257" t="s">
        <v>14</v>
      </c>
      <c r="B10" s="261">
        <v>899251</v>
      </c>
      <c r="C10" s="305">
        <v>666870</v>
      </c>
      <c r="D10" s="261">
        <v>282393</v>
      </c>
      <c r="E10" s="305">
        <v>205126</v>
      </c>
      <c r="F10" s="261">
        <v>514684</v>
      </c>
      <c r="G10" s="305">
        <v>276897</v>
      </c>
      <c r="H10" s="261">
        <v>51361</v>
      </c>
      <c r="I10" s="305">
        <v>12192</v>
      </c>
      <c r="J10" s="261">
        <v>29702</v>
      </c>
      <c r="K10" s="305">
        <v>4440</v>
      </c>
      <c r="L10" s="261">
        <v>21659</v>
      </c>
      <c r="M10" s="305">
        <v>7752</v>
      </c>
      <c r="N10" s="261">
        <v>21005</v>
      </c>
      <c r="O10" s="305">
        <v>116593</v>
      </c>
      <c r="P10" s="261">
        <v>29808</v>
      </c>
      <c r="Q10" s="305">
        <v>56062</v>
      </c>
    </row>
    <row r="11" spans="1:18" ht="20.100000000000001" customHeight="1" x14ac:dyDescent="0.2">
      <c r="A11" s="257" t="s">
        <v>15</v>
      </c>
      <c r="B11" s="261">
        <v>1099709</v>
      </c>
      <c r="C11" s="305">
        <v>830709</v>
      </c>
      <c r="D11" s="261">
        <v>321443</v>
      </c>
      <c r="E11" s="305">
        <v>537990</v>
      </c>
      <c r="F11" s="261">
        <v>560359</v>
      </c>
      <c r="G11" s="305">
        <v>243173</v>
      </c>
      <c r="H11" s="261">
        <v>112311</v>
      </c>
      <c r="I11" s="305">
        <v>11435</v>
      </c>
      <c r="J11" s="261">
        <v>81604</v>
      </c>
      <c r="K11" s="305">
        <v>3900</v>
      </c>
      <c r="L11" s="261">
        <v>30707</v>
      </c>
      <c r="M11" s="305">
        <v>7535</v>
      </c>
      <c r="N11" s="261">
        <v>13725</v>
      </c>
      <c r="O11" s="305">
        <v>11022</v>
      </c>
      <c r="P11" s="261">
        <v>91871</v>
      </c>
      <c r="Q11" s="305">
        <v>27089</v>
      </c>
    </row>
    <row r="12" spans="1:18" ht="20.100000000000001" customHeight="1" x14ac:dyDescent="0.2">
      <c r="A12" s="257" t="s">
        <v>16</v>
      </c>
      <c r="B12" s="261">
        <v>911243</v>
      </c>
      <c r="C12" s="305">
        <v>840929</v>
      </c>
      <c r="D12" s="261">
        <v>270074</v>
      </c>
      <c r="E12" s="305">
        <v>383627</v>
      </c>
      <c r="F12" s="261">
        <v>547090</v>
      </c>
      <c r="G12" s="305">
        <v>346583</v>
      </c>
      <c r="H12" s="261">
        <v>60113</v>
      </c>
      <c r="I12" s="305">
        <v>70942</v>
      </c>
      <c r="J12" s="261">
        <v>17748</v>
      </c>
      <c r="K12" s="305">
        <v>58765</v>
      </c>
      <c r="L12" s="261">
        <v>42365</v>
      </c>
      <c r="M12" s="305">
        <v>12177</v>
      </c>
      <c r="N12" s="261">
        <v>11634</v>
      </c>
      <c r="O12" s="305">
        <v>16998</v>
      </c>
      <c r="P12" s="261">
        <v>22332</v>
      </c>
      <c r="Q12" s="305">
        <v>22779</v>
      </c>
    </row>
    <row r="13" spans="1:18" ht="20.100000000000001" customHeight="1" x14ac:dyDescent="0.2">
      <c r="A13" s="257" t="s">
        <v>17</v>
      </c>
      <c r="B13" s="261">
        <v>955997</v>
      </c>
      <c r="C13" s="305">
        <v>884055</v>
      </c>
      <c r="D13" s="261">
        <v>304024</v>
      </c>
      <c r="E13" s="305">
        <v>488059</v>
      </c>
      <c r="F13" s="261">
        <v>524692</v>
      </c>
      <c r="G13" s="305">
        <v>309530</v>
      </c>
      <c r="H13" s="261">
        <v>69474</v>
      </c>
      <c r="I13" s="305">
        <v>23701</v>
      </c>
      <c r="J13" s="261">
        <v>55454</v>
      </c>
      <c r="K13" s="305">
        <v>0</v>
      </c>
      <c r="L13" s="261">
        <v>14020</v>
      </c>
      <c r="M13" s="305">
        <v>23701</v>
      </c>
      <c r="N13" s="261">
        <v>27031</v>
      </c>
      <c r="O13" s="305">
        <v>25691</v>
      </c>
      <c r="P13" s="261">
        <v>30776</v>
      </c>
      <c r="Q13" s="305">
        <v>37074</v>
      </c>
    </row>
    <row r="14" spans="1:18" ht="20.100000000000001" customHeight="1" x14ac:dyDescent="0.2">
      <c r="A14" s="257" t="s">
        <v>18</v>
      </c>
      <c r="B14" s="261">
        <v>1388493</v>
      </c>
      <c r="C14" s="305">
        <v>681240</v>
      </c>
      <c r="D14" s="261">
        <v>417676</v>
      </c>
      <c r="E14" s="305">
        <v>298334</v>
      </c>
      <c r="F14" s="261">
        <v>867420</v>
      </c>
      <c r="G14" s="305">
        <v>305107</v>
      </c>
      <c r="H14" s="261">
        <v>68906</v>
      </c>
      <c r="I14" s="305">
        <v>31016</v>
      </c>
      <c r="J14" s="261">
        <v>42066</v>
      </c>
      <c r="K14" s="305">
        <v>4550</v>
      </c>
      <c r="L14" s="261">
        <v>26840</v>
      </c>
      <c r="M14" s="305">
        <v>26466</v>
      </c>
      <c r="N14" s="261">
        <v>20153</v>
      </c>
      <c r="O14" s="305">
        <v>32689</v>
      </c>
      <c r="P14" s="261">
        <v>14338</v>
      </c>
      <c r="Q14" s="305">
        <v>14094</v>
      </c>
    </row>
    <row r="15" spans="1:18" ht="20.100000000000001" customHeight="1" x14ac:dyDescent="0.2">
      <c r="A15" s="257" t="s">
        <v>19</v>
      </c>
      <c r="B15" s="261">
        <v>1111336</v>
      </c>
      <c r="C15" s="305">
        <v>984153</v>
      </c>
      <c r="D15" s="261">
        <v>446546</v>
      </c>
      <c r="E15" s="305">
        <v>477037</v>
      </c>
      <c r="F15" s="261">
        <v>531087</v>
      </c>
      <c r="G15" s="305">
        <v>378833</v>
      </c>
      <c r="H15" s="261">
        <v>47753</v>
      </c>
      <c r="I15" s="305">
        <v>84736</v>
      </c>
      <c r="J15" s="261">
        <v>9138</v>
      </c>
      <c r="K15" s="305">
        <v>56368</v>
      </c>
      <c r="L15" s="261">
        <v>38615</v>
      </c>
      <c r="M15" s="305">
        <v>28368</v>
      </c>
      <c r="N15" s="261">
        <v>21948</v>
      </c>
      <c r="O15" s="305">
        <v>38219</v>
      </c>
      <c r="P15" s="261">
        <v>64002</v>
      </c>
      <c r="Q15" s="305">
        <v>5328</v>
      </c>
    </row>
    <row r="16" spans="1:18" ht="20.100000000000001" customHeight="1" x14ac:dyDescent="0.2">
      <c r="A16" s="257" t="s">
        <v>20</v>
      </c>
      <c r="B16" s="261">
        <v>1007107</v>
      </c>
      <c r="C16" s="305">
        <v>850253</v>
      </c>
      <c r="D16" s="261">
        <v>366377</v>
      </c>
      <c r="E16" s="305">
        <v>453745</v>
      </c>
      <c r="F16" s="261">
        <v>485476</v>
      </c>
      <c r="G16" s="305">
        <v>321619</v>
      </c>
      <c r="H16" s="261">
        <v>48804</v>
      </c>
      <c r="I16" s="305">
        <v>32699</v>
      </c>
      <c r="J16" s="261">
        <v>15111</v>
      </c>
      <c r="K16" s="305">
        <v>25333</v>
      </c>
      <c r="L16" s="261">
        <v>33693</v>
      </c>
      <c r="M16" s="305">
        <v>7366</v>
      </c>
      <c r="N16" s="261">
        <v>60122</v>
      </c>
      <c r="O16" s="305">
        <v>19810</v>
      </c>
      <c r="P16" s="261">
        <v>46328</v>
      </c>
      <c r="Q16" s="305">
        <v>22380</v>
      </c>
    </row>
    <row r="17" spans="1:17" ht="20.100000000000001" customHeight="1" x14ac:dyDescent="0.2">
      <c r="A17" s="257" t="s">
        <v>21</v>
      </c>
      <c r="B17" s="261">
        <v>1311437</v>
      </c>
      <c r="C17" s="305">
        <v>643572</v>
      </c>
      <c r="D17" s="261">
        <v>438556</v>
      </c>
      <c r="E17" s="305">
        <v>274576</v>
      </c>
      <c r="F17" s="261">
        <v>537589</v>
      </c>
      <c r="G17" s="305">
        <v>298789</v>
      </c>
      <c r="H17" s="261">
        <v>30883</v>
      </c>
      <c r="I17" s="305">
        <v>38635</v>
      </c>
      <c r="J17" s="261">
        <v>14914</v>
      </c>
      <c r="K17" s="305">
        <v>24972</v>
      </c>
      <c r="L17" s="261">
        <v>15969</v>
      </c>
      <c r="M17" s="305">
        <v>13663</v>
      </c>
      <c r="N17" s="261">
        <v>280534</v>
      </c>
      <c r="O17" s="305">
        <v>19904</v>
      </c>
      <c r="P17" s="261">
        <v>23875</v>
      </c>
      <c r="Q17" s="305">
        <v>11668</v>
      </c>
    </row>
    <row r="18" spans="1:17" ht="20.100000000000001" customHeight="1" x14ac:dyDescent="0.2">
      <c r="A18" s="257" t="s">
        <v>22</v>
      </c>
      <c r="B18" s="262">
        <v>1499571</v>
      </c>
      <c r="C18" s="306">
        <v>1627960</v>
      </c>
      <c r="D18" s="262">
        <v>859053</v>
      </c>
      <c r="E18" s="306">
        <v>1287922</v>
      </c>
      <c r="F18" s="262">
        <v>513098</v>
      </c>
      <c r="G18" s="306">
        <v>288161</v>
      </c>
      <c r="H18" s="262">
        <v>44691</v>
      </c>
      <c r="I18" s="306">
        <v>18787</v>
      </c>
      <c r="J18" s="262">
        <v>6851</v>
      </c>
      <c r="K18" s="306">
        <v>11237</v>
      </c>
      <c r="L18" s="262">
        <v>37840</v>
      </c>
      <c r="M18" s="306">
        <v>7550</v>
      </c>
      <c r="N18" s="262">
        <v>51725</v>
      </c>
      <c r="O18" s="306">
        <v>20065</v>
      </c>
      <c r="P18" s="262">
        <v>31004</v>
      </c>
      <c r="Q18" s="306">
        <v>13025</v>
      </c>
    </row>
    <row r="19" spans="1:17" ht="20.100000000000001" customHeight="1" x14ac:dyDescent="0.2">
      <c r="A19" s="257" t="s">
        <v>23</v>
      </c>
      <c r="B19" s="262">
        <v>972263</v>
      </c>
      <c r="C19" s="306">
        <v>662027</v>
      </c>
      <c r="D19" s="262">
        <v>316504</v>
      </c>
      <c r="E19" s="306">
        <v>347146</v>
      </c>
      <c r="F19" s="262">
        <v>555410</v>
      </c>
      <c r="G19" s="306">
        <v>253126</v>
      </c>
      <c r="H19" s="262">
        <v>54826</v>
      </c>
      <c r="I19" s="306">
        <v>14812</v>
      </c>
      <c r="J19" s="262">
        <v>13250</v>
      </c>
      <c r="K19" s="306">
        <v>0</v>
      </c>
      <c r="L19" s="262">
        <v>41576</v>
      </c>
      <c r="M19" s="306">
        <v>14812</v>
      </c>
      <c r="N19" s="262">
        <v>25855</v>
      </c>
      <c r="O19" s="306">
        <v>12613</v>
      </c>
      <c r="P19" s="262">
        <v>19668</v>
      </c>
      <c r="Q19" s="306">
        <v>34330</v>
      </c>
    </row>
    <row r="20" spans="1:17" ht="20.100000000000001" customHeight="1" x14ac:dyDescent="0.2">
      <c r="A20" s="257" t="s">
        <v>24</v>
      </c>
      <c r="B20" s="262">
        <v>1352863</v>
      </c>
      <c r="C20" s="306">
        <v>700757</v>
      </c>
      <c r="D20" s="262">
        <v>334478</v>
      </c>
      <c r="E20" s="306">
        <v>359590</v>
      </c>
      <c r="F20" s="262">
        <v>916662</v>
      </c>
      <c r="G20" s="306">
        <v>273049</v>
      </c>
      <c r="H20" s="262">
        <v>34911</v>
      </c>
      <c r="I20" s="306">
        <v>24873</v>
      </c>
      <c r="J20" s="262">
        <v>10920</v>
      </c>
      <c r="K20" s="306">
        <v>4989</v>
      </c>
      <c r="L20" s="262">
        <v>23991</v>
      </c>
      <c r="M20" s="306">
        <v>19884</v>
      </c>
      <c r="N20" s="262">
        <v>46708</v>
      </c>
      <c r="O20" s="306">
        <v>20235</v>
      </c>
      <c r="P20" s="262">
        <v>20104</v>
      </c>
      <c r="Q20" s="306">
        <v>23010</v>
      </c>
    </row>
    <row r="21" spans="1:17" ht="20.100000000000001" customHeight="1" thickBot="1" x14ac:dyDescent="0.25">
      <c r="A21" s="258" t="s">
        <v>25</v>
      </c>
      <c r="B21" s="263">
        <v>872479</v>
      </c>
      <c r="C21" s="307">
        <v>1540270</v>
      </c>
      <c r="D21" s="263">
        <v>379675</v>
      </c>
      <c r="E21" s="307">
        <v>906018</v>
      </c>
      <c r="F21" s="263">
        <v>292853</v>
      </c>
      <c r="G21" s="307">
        <v>267669</v>
      </c>
      <c r="H21" s="263">
        <v>132058</v>
      </c>
      <c r="I21" s="307">
        <v>26271</v>
      </c>
      <c r="J21" s="263">
        <v>99201</v>
      </c>
      <c r="K21" s="307">
        <v>9285</v>
      </c>
      <c r="L21" s="263">
        <v>32857</v>
      </c>
      <c r="M21" s="307">
        <v>16986</v>
      </c>
      <c r="N21" s="263">
        <v>35529</v>
      </c>
      <c r="O21" s="307">
        <v>330669</v>
      </c>
      <c r="P21" s="263">
        <v>32364</v>
      </c>
      <c r="Q21" s="307">
        <v>9643</v>
      </c>
    </row>
    <row r="22" spans="1:17" s="388" customFormat="1" ht="15.95" customHeight="1" x14ac:dyDescent="0.2">
      <c r="A22" s="405" t="s">
        <v>252</v>
      </c>
      <c r="B22" s="405"/>
      <c r="C22" s="405"/>
      <c r="D22" s="405"/>
      <c r="E22" s="405"/>
      <c r="F22" s="405"/>
      <c r="G22" s="405"/>
      <c r="H22" s="405"/>
      <c r="I22" s="405"/>
    </row>
    <row r="23" spans="1:17" s="388" customFormat="1" ht="15.95" customHeight="1" x14ac:dyDescent="0.2">
      <c r="A23" s="422" t="s">
        <v>335</v>
      </c>
      <c r="B23" s="422"/>
      <c r="C23" s="422"/>
      <c r="D23" s="422"/>
      <c r="E23" s="422"/>
      <c r="F23" s="422"/>
      <c r="G23" s="422"/>
      <c r="H23" s="422"/>
      <c r="I23" s="422"/>
    </row>
    <row r="24" spans="1:17" s="388" customFormat="1" ht="15.95" customHeight="1" x14ac:dyDescent="0.2">
      <c r="A24" s="422" t="s">
        <v>336</v>
      </c>
      <c r="B24" s="422"/>
      <c r="C24" s="422"/>
      <c r="D24" s="422"/>
      <c r="E24" s="422"/>
      <c r="F24" s="422"/>
      <c r="G24" s="422"/>
      <c r="H24" s="422"/>
      <c r="I24" s="422"/>
    </row>
    <row r="25" spans="1:17" s="74" customFormat="1" ht="15" customHeight="1" x14ac:dyDescent="0.2">
      <c r="A25" s="533"/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</row>
    <row r="26" spans="1:17" ht="20.25" customHeight="1" x14ac:dyDescent="0.2"/>
  </sheetData>
  <mergeCells count="15">
    <mergeCell ref="A25:Q25"/>
    <mergeCell ref="J2:K2"/>
    <mergeCell ref="A4:Q4"/>
    <mergeCell ref="A5:A8"/>
    <mergeCell ref="B5:C7"/>
    <mergeCell ref="D5:Q5"/>
    <mergeCell ref="D6:E7"/>
    <mergeCell ref="F6:G7"/>
    <mergeCell ref="H6:M6"/>
    <mergeCell ref="N6:O7"/>
    <mergeCell ref="P6:Q7"/>
    <mergeCell ref="H7:I7"/>
    <mergeCell ref="J7:K7"/>
    <mergeCell ref="L7:M7"/>
    <mergeCell ref="P1:Q1"/>
  </mergeCells>
  <hyperlinks>
    <hyperlink ref="P1" location="Sumário!A1" display="Sumário"/>
    <hyperlink ref="P1:Q1" location="Sumário!C48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>
    <tabColor rgb="FFFFFF00"/>
  </sheetPr>
  <dimension ref="A1:IU32"/>
  <sheetViews>
    <sheetView showGridLines="0" zoomScaleNormal="100" zoomScaleSheetLayoutView="100" workbookViewId="0"/>
  </sheetViews>
  <sheetFormatPr defaultRowHeight="24" customHeight="1" x14ac:dyDescent="0.2"/>
  <cols>
    <col min="1" max="1" width="57.7109375" style="5" customWidth="1"/>
    <col min="2" max="7" width="19.7109375" style="5" customWidth="1"/>
    <col min="8" max="16384" width="9.140625" style="5"/>
  </cols>
  <sheetData>
    <row r="1" spans="1:255" s="79" customFormat="1" ht="20.100000000000001" customHeight="1" x14ac:dyDescent="0.2">
      <c r="F1" s="468" t="s">
        <v>206</v>
      </c>
      <c r="G1" s="468"/>
    </row>
    <row r="2" spans="1:255" s="31" customFormat="1" ht="45" customHeight="1" x14ac:dyDescent="0.2">
      <c r="A2" s="30" t="s">
        <v>42</v>
      </c>
      <c r="E2" s="256"/>
      <c r="V2" s="32"/>
    </row>
    <row r="3" spans="1:255" s="3" customFormat="1" ht="24.95" customHeight="1" x14ac:dyDescent="0.25">
      <c r="A3" s="38" t="s">
        <v>40</v>
      </c>
      <c r="B3" s="38"/>
      <c r="C3" s="38"/>
      <c r="D3" s="38"/>
      <c r="G3" s="38"/>
      <c r="H3" s="38"/>
    </row>
    <row r="4" spans="1:255" s="3" customFormat="1" ht="24.95" customHeight="1" thickBot="1" x14ac:dyDescent="0.3">
      <c r="A4" s="39" t="s">
        <v>286</v>
      </c>
      <c r="B4" s="39"/>
      <c r="C4" s="39"/>
      <c r="D4" s="39"/>
      <c r="E4" s="39"/>
      <c r="F4" s="39"/>
      <c r="G4" s="39"/>
      <c r="H4" s="39"/>
      <c r="I4" s="2"/>
    </row>
    <row r="5" spans="1:255" ht="24.95" customHeight="1" x14ac:dyDescent="0.2">
      <c r="A5" s="464" t="s">
        <v>54</v>
      </c>
      <c r="B5" s="466" t="s">
        <v>147</v>
      </c>
      <c r="C5" s="467"/>
      <c r="D5" s="467"/>
      <c r="E5" s="467"/>
      <c r="F5" s="467"/>
      <c r="G5" s="467"/>
      <c r="H5" s="4"/>
    </row>
    <row r="6" spans="1:255" ht="24.95" customHeight="1" x14ac:dyDescent="0.2">
      <c r="A6" s="465"/>
      <c r="B6" s="316">
        <v>2010</v>
      </c>
      <c r="C6" s="316">
        <v>2011</v>
      </c>
      <c r="D6" s="317">
        <v>2012</v>
      </c>
      <c r="E6" s="316">
        <v>2013</v>
      </c>
      <c r="F6" s="317">
        <v>2014</v>
      </c>
      <c r="G6" s="316">
        <v>2015</v>
      </c>
      <c r="H6" s="4"/>
    </row>
    <row r="7" spans="1:255" ht="24.95" customHeight="1" x14ac:dyDescent="0.2">
      <c r="A7" s="42" t="s">
        <v>30</v>
      </c>
      <c r="B7" s="43">
        <f t="shared" ref="B7:G7" si="0">SUM(B8,B13,B18,B23,B26)</f>
        <v>950.10000000000014</v>
      </c>
      <c r="C7" s="43">
        <f t="shared" si="0"/>
        <v>994.2</v>
      </c>
      <c r="D7" s="43">
        <f t="shared" si="0"/>
        <v>1040.5999999999999</v>
      </c>
      <c r="E7" s="43">
        <f t="shared" si="0"/>
        <v>1088.5</v>
      </c>
      <c r="F7" s="43">
        <f t="shared" si="0"/>
        <v>1134.2000000000003</v>
      </c>
      <c r="G7" s="43">
        <f t="shared" si="0"/>
        <v>1186.2</v>
      </c>
    </row>
    <row r="8" spans="1:255" s="8" customFormat="1" ht="24.95" customHeight="1" x14ac:dyDescent="0.2">
      <c r="A8" s="45" t="s">
        <v>207</v>
      </c>
      <c r="B8" s="43">
        <f t="shared" ref="B8:G8" si="1">SUM(B9:B12)</f>
        <v>489.40000000000003</v>
      </c>
      <c r="C8" s="43">
        <f t="shared" si="1"/>
        <v>520.6</v>
      </c>
      <c r="D8" s="43">
        <f t="shared" si="1"/>
        <v>541.1</v>
      </c>
      <c r="E8" s="43">
        <f t="shared" si="1"/>
        <v>567.1</v>
      </c>
      <c r="F8" s="43">
        <f t="shared" si="1"/>
        <v>580.20000000000005</v>
      </c>
      <c r="G8" s="43">
        <f t="shared" si="1"/>
        <v>607.70000000000005</v>
      </c>
      <c r="IU8" s="9"/>
    </row>
    <row r="9" spans="1:255" ht="24.95" customHeight="1" x14ac:dyDescent="0.2">
      <c r="A9" s="50" t="s">
        <v>31</v>
      </c>
      <c r="B9" s="46">
        <v>62.8</v>
      </c>
      <c r="C9" s="47">
        <v>64.5</v>
      </c>
      <c r="D9" s="270">
        <v>65.599999999999994</v>
      </c>
      <c r="E9" s="47">
        <v>67.2</v>
      </c>
      <c r="F9" s="270">
        <v>70.8</v>
      </c>
      <c r="G9" s="47">
        <v>75.900000000000006</v>
      </c>
    </row>
    <row r="10" spans="1:255" ht="24.95" customHeight="1" x14ac:dyDescent="0.2">
      <c r="A10" s="50" t="s">
        <v>32</v>
      </c>
      <c r="B10" s="46">
        <v>154.4</v>
      </c>
      <c r="C10" s="47">
        <v>160.4</v>
      </c>
      <c r="D10" s="270">
        <v>166.2</v>
      </c>
      <c r="E10" s="47">
        <v>170.8</v>
      </c>
      <c r="F10" s="270">
        <v>174.4</v>
      </c>
      <c r="G10" s="47">
        <v>180</v>
      </c>
    </row>
    <row r="11" spans="1:255" ht="24.95" customHeight="1" x14ac:dyDescent="0.2">
      <c r="A11" s="50" t="s">
        <v>33</v>
      </c>
      <c r="B11" s="46">
        <v>98.9</v>
      </c>
      <c r="C11" s="47">
        <v>108.8</v>
      </c>
      <c r="D11" s="270">
        <v>118.9</v>
      </c>
      <c r="E11" s="47">
        <v>128.1</v>
      </c>
      <c r="F11" s="270">
        <v>120.2</v>
      </c>
      <c r="G11" s="47">
        <v>126.6</v>
      </c>
    </row>
    <row r="12" spans="1:255" ht="24.95" customHeight="1" x14ac:dyDescent="0.2">
      <c r="A12" s="51" t="s">
        <v>163</v>
      </c>
      <c r="B12" s="46">
        <v>173.3</v>
      </c>
      <c r="C12" s="47">
        <v>186.9</v>
      </c>
      <c r="D12" s="270">
        <v>190.4</v>
      </c>
      <c r="E12" s="47">
        <v>201</v>
      </c>
      <c r="F12" s="270">
        <v>214.8</v>
      </c>
      <c r="G12" s="47">
        <v>225.2</v>
      </c>
    </row>
    <row r="13" spans="1:255" s="8" customFormat="1" ht="24.95" customHeight="1" x14ac:dyDescent="0.2">
      <c r="A13" s="45" t="s">
        <v>208</v>
      </c>
      <c r="B13" s="43">
        <f>SUM(B14:B17)</f>
        <v>205.5</v>
      </c>
      <c r="C13" s="43">
        <f t="shared" ref="C13:G13" si="2">SUM(C14:C17)</f>
        <v>218.4</v>
      </c>
      <c r="D13" s="43">
        <f t="shared" si="2"/>
        <v>233.79999999999998</v>
      </c>
      <c r="E13" s="43">
        <f t="shared" si="2"/>
        <v>250</v>
      </c>
      <c r="F13" s="43">
        <f t="shared" si="2"/>
        <v>264.40000000000003</v>
      </c>
      <c r="G13" s="43">
        <f t="shared" si="2"/>
        <v>279.2</v>
      </c>
    </row>
    <row r="14" spans="1:255" ht="24.95" customHeight="1" x14ac:dyDescent="0.2">
      <c r="A14" s="50" t="s">
        <v>164</v>
      </c>
      <c r="B14" s="46">
        <v>111.5</v>
      </c>
      <c r="C14" s="47">
        <v>115.8</v>
      </c>
      <c r="D14" s="270">
        <v>122.8</v>
      </c>
      <c r="E14" s="47">
        <v>127</v>
      </c>
      <c r="F14" s="270">
        <v>136.30000000000001</v>
      </c>
      <c r="G14" s="47">
        <v>142.1</v>
      </c>
    </row>
    <row r="15" spans="1:255" ht="24.95" customHeight="1" x14ac:dyDescent="0.2">
      <c r="A15" s="50" t="s">
        <v>165</v>
      </c>
      <c r="B15" s="46">
        <v>70.5</v>
      </c>
      <c r="C15" s="47">
        <v>77.8</v>
      </c>
      <c r="D15" s="270">
        <v>84.9</v>
      </c>
      <c r="E15" s="47">
        <v>94.5</v>
      </c>
      <c r="F15" s="270">
        <v>97.3</v>
      </c>
      <c r="G15" s="47">
        <v>104.6</v>
      </c>
    </row>
    <row r="16" spans="1:255" ht="24.95" customHeight="1" x14ac:dyDescent="0.2">
      <c r="A16" s="50" t="s">
        <v>34</v>
      </c>
      <c r="B16" s="46">
        <v>11.4</v>
      </c>
      <c r="C16" s="47">
        <v>11.5</v>
      </c>
      <c r="D16" s="270">
        <v>11.9</v>
      </c>
      <c r="E16" s="47">
        <v>12.5</v>
      </c>
      <c r="F16" s="270">
        <v>13.3</v>
      </c>
      <c r="G16" s="47">
        <v>14.2</v>
      </c>
    </row>
    <row r="17" spans="1:11" ht="24.95" customHeight="1" x14ac:dyDescent="0.2">
      <c r="A17" s="50" t="s">
        <v>166</v>
      </c>
      <c r="B17" s="46">
        <v>12.1</v>
      </c>
      <c r="C17" s="47">
        <v>13.3</v>
      </c>
      <c r="D17" s="270">
        <v>14.2</v>
      </c>
      <c r="E17" s="47">
        <v>16</v>
      </c>
      <c r="F17" s="270">
        <v>17.5</v>
      </c>
      <c r="G17" s="47">
        <v>18.3</v>
      </c>
    </row>
    <row r="18" spans="1:11" s="8" customFormat="1" ht="24.95" customHeight="1" x14ac:dyDescent="0.2">
      <c r="A18" s="45" t="s">
        <v>209</v>
      </c>
      <c r="B18" s="43">
        <f>SUM(B19:B22)</f>
        <v>150.1</v>
      </c>
      <c r="C18" s="43">
        <f t="shared" ref="C18:G18" si="3">SUM(C19:C22)</f>
        <v>155.6</v>
      </c>
      <c r="D18" s="43">
        <f t="shared" si="3"/>
        <v>162.70000000000002</v>
      </c>
      <c r="E18" s="43">
        <f t="shared" si="3"/>
        <v>167.6</v>
      </c>
      <c r="F18" s="43">
        <f t="shared" si="3"/>
        <v>181.9</v>
      </c>
      <c r="G18" s="43">
        <f t="shared" si="3"/>
        <v>192.60000000000002</v>
      </c>
    </row>
    <row r="19" spans="1:11" ht="24.95" customHeight="1" x14ac:dyDescent="0.2">
      <c r="A19" s="50" t="s">
        <v>35</v>
      </c>
      <c r="B19" s="46">
        <v>99.5</v>
      </c>
      <c r="C19" s="47">
        <v>102.2</v>
      </c>
      <c r="D19" s="270">
        <v>106.4</v>
      </c>
      <c r="E19" s="47">
        <v>110.2</v>
      </c>
      <c r="F19" s="270">
        <v>120.9</v>
      </c>
      <c r="G19" s="47">
        <v>127.6</v>
      </c>
    </row>
    <row r="20" spans="1:11" ht="24.95" customHeight="1" x14ac:dyDescent="0.2">
      <c r="A20" s="50" t="s">
        <v>36</v>
      </c>
      <c r="B20" s="46">
        <v>19.5</v>
      </c>
      <c r="C20" s="47">
        <v>19.899999999999999</v>
      </c>
      <c r="D20" s="270">
        <v>20.6</v>
      </c>
      <c r="E20" s="47">
        <v>21.1</v>
      </c>
      <c r="F20" s="270">
        <v>22.3</v>
      </c>
      <c r="G20" s="47">
        <v>23.9</v>
      </c>
    </row>
    <row r="21" spans="1:11" ht="24.95" customHeight="1" x14ac:dyDescent="0.2">
      <c r="A21" s="50" t="s">
        <v>37</v>
      </c>
      <c r="B21" s="46">
        <v>7.9</v>
      </c>
      <c r="C21" s="47">
        <v>8.3000000000000007</v>
      </c>
      <c r="D21" s="270">
        <v>8.9</v>
      </c>
      <c r="E21" s="47">
        <v>9.1</v>
      </c>
      <c r="F21" s="270">
        <v>9.6</v>
      </c>
      <c r="G21" s="47">
        <v>10.3</v>
      </c>
    </row>
    <row r="22" spans="1:11" ht="24.95" customHeight="1" x14ac:dyDescent="0.2">
      <c r="A22" s="50" t="s">
        <v>38</v>
      </c>
      <c r="B22" s="46">
        <v>23.2</v>
      </c>
      <c r="C22" s="47">
        <v>25.2</v>
      </c>
      <c r="D22" s="270">
        <v>26.8</v>
      </c>
      <c r="E22" s="47">
        <v>27.2</v>
      </c>
      <c r="F22" s="270">
        <v>29.1</v>
      </c>
      <c r="G22" s="47">
        <v>30.8</v>
      </c>
    </row>
    <row r="23" spans="1:11" s="8" customFormat="1" ht="24.95" customHeight="1" x14ac:dyDescent="0.2">
      <c r="A23" s="45" t="s">
        <v>210</v>
      </c>
      <c r="B23" s="43">
        <f>SUM(B24:B25)</f>
        <v>50.4</v>
      </c>
      <c r="C23" s="43">
        <f t="shared" ref="C23:G23" si="4">SUM(C24:C25)</f>
        <v>50.1</v>
      </c>
      <c r="D23" s="43">
        <f t="shared" si="4"/>
        <v>52.4</v>
      </c>
      <c r="E23" s="43">
        <f t="shared" si="4"/>
        <v>54.7</v>
      </c>
      <c r="F23" s="43">
        <f t="shared" si="4"/>
        <v>55.3</v>
      </c>
      <c r="G23" s="43">
        <f t="shared" si="4"/>
        <v>53.4</v>
      </c>
    </row>
    <row r="24" spans="1:11" ht="24.95" customHeight="1" x14ac:dyDescent="0.2">
      <c r="A24" s="50" t="s">
        <v>39</v>
      </c>
      <c r="B24" s="46">
        <v>19.7</v>
      </c>
      <c r="C24" s="47">
        <v>18</v>
      </c>
      <c r="D24" s="270">
        <v>19.600000000000001</v>
      </c>
      <c r="E24" s="47">
        <v>20.7</v>
      </c>
      <c r="F24" s="270">
        <v>20.399999999999999</v>
      </c>
      <c r="G24" s="47">
        <v>18</v>
      </c>
    </row>
    <row r="25" spans="1:11" ht="24.95" customHeight="1" x14ac:dyDescent="0.2">
      <c r="A25" s="50" t="s">
        <v>167</v>
      </c>
      <c r="B25" s="46">
        <v>30.7</v>
      </c>
      <c r="C25" s="47">
        <v>32.1</v>
      </c>
      <c r="D25" s="270">
        <v>32.799999999999997</v>
      </c>
      <c r="E25" s="47">
        <v>34</v>
      </c>
      <c r="F25" s="270">
        <v>34.9</v>
      </c>
      <c r="G25" s="47">
        <v>35.4</v>
      </c>
    </row>
    <row r="26" spans="1:11" s="8" customFormat="1" ht="24.95" customHeight="1" thickBot="1" x14ac:dyDescent="0.25">
      <c r="A26" s="48" t="s">
        <v>211</v>
      </c>
      <c r="B26" s="49">
        <v>54.7</v>
      </c>
      <c r="C26" s="49">
        <v>49.5</v>
      </c>
      <c r="D26" s="271">
        <v>50.6</v>
      </c>
      <c r="E26" s="49">
        <v>49.1</v>
      </c>
      <c r="F26" s="271">
        <v>52.4</v>
      </c>
      <c r="G26" s="49">
        <v>53.3</v>
      </c>
    </row>
    <row r="27" spans="1:11" s="53" customFormat="1" ht="15" customHeight="1" x14ac:dyDescent="0.2">
      <c r="A27" s="348" t="s">
        <v>175</v>
      </c>
      <c r="B27" s="6"/>
      <c r="C27" s="6"/>
      <c r="D27" s="6"/>
      <c r="E27" s="6"/>
      <c r="F27" s="6"/>
      <c r="G27" s="6"/>
      <c r="H27" s="6"/>
      <c r="I27" s="6"/>
      <c r="J27" s="52"/>
    </row>
    <row r="28" spans="1:11" s="347" customFormat="1" ht="15" customHeight="1" x14ac:dyDescent="0.2">
      <c r="A28" s="348" t="s">
        <v>287</v>
      </c>
      <c r="C28" s="346"/>
      <c r="D28" s="346"/>
      <c r="E28" s="346"/>
      <c r="F28" s="346"/>
      <c r="G28" s="346"/>
      <c r="H28" s="346"/>
      <c r="I28" s="346"/>
      <c r="J28" s="346"/>
      <c r="K28" s="354"/>
    </row>
    <row r="29" spans="1:11" s="347" customFormat="1" ht="15" customHeight="1" x14ac:dyDescent="0.2">
      <c r="A29" s="348" t="s">
        <v>288</v>
      </c>
      <c r="C29" s="346"/>
      <c r="D29" s="346"/>
      <c r="E29" s="346"/>
      <c r="F29" s="346"/>
      <c r="G29" s="346"/>
      <c r="H29" s="346"/>
      <c r="I29" s="346"/>
      <c r="J29" s="346"/>
      <c r="K29" s="354"/>
    </row>
    <row r="30" spans="1:11" ht="24" customHeight="1" x14ac:dyDescent="0.2">
      <c r="B30" s="13"/>
      <c r="C30" s="13"/>
      <c r="D30" s="13"/>
      <c r="E30" s="13"/>
      <c r="F30" s="13"/>
      <c r="G30" s="13"/>
    </row>
    <row r="31" spans="1:11" ht="24" customHeight="1" x14ac:dyDescent="0.2">
      <c r="B31" s="11"/>
      <c r="C31" s="11"/>
      <c r="D31" s="11"/>
      <c r="E31" s="10"/>
      <c r="F31" s="10"/>
      <c r="G31" s="10"/>
    </row>
    <row r="32" spans="1:11" ht="24" customHeight="1" x14ac:dyDescent="0.2">
      <c r="B32" s="12"/>
      <c r="C32" s="12"/>
      <c r="D32" s="12"/>
      <c r="E32" s="12"/>
      <c r="F32" s="266"/>
      <c r="G32" s="308"/>
    </row>
  </sheetData>
  <mergeCells count="3">
    <mergeCell ref="A5:A6"/>
    <mergeCell ref="B5:G5"/>
    <mergeCell ref="F1:G1"/>
  </mergeCells>
  <phoneticPr fontId="0" type="noConversion"/>
  <hyperlinks>
    <hyperlink ref="F1" location="Sumário!A1" display="Sumário"/>
    <hyperlink ref="F1:G1" location="Sumário!C5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  <rowBreaks count="1" manualBreakCount="1">
    <brk id="29" max="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2">
    <tabColor rgb="FF00B050"/>
  </sheetPr>
  <dimension ref="A1:I35"/>
  <sheetViews>
    <sheetView showGridLines="0" zoomScaleNormal="100" zoomScaleSheetLayoutView="70" workbookViewId="0"/>
  </sheetViews>
  <sheetFormatPr defaultRowHeight="24.95" customHeight="1" x14ac:dyDescent="0.2"/>
  <cols>
    <col min="1" max="1" width="70.42578125" style="547" customWidth="1"/>
    <col min="2" max="16384" width="9.140625" style="547"/>
  </cols>
  <sheetData>
    <row r="1" spans="1:9" ht="20.100000000000001" customHeight="1" x14ac:dyDescent="0.2">
      <c r="B1" s="546" t="s">
        <v>206</v>
      </c>
      <c r="C1" s="546"/>
    </row>
    <row r="2" spans="1:9" s="351" customFormat="1" ht="24" customHeight="1" x14ac:dyDescent="0.2">
      <c r="A2" s="549" t="s">
        <v>215</v>
      </c>
      <c r="I2" s="550"/>
    </row>
    <row r="3" spans="1:9" s="351" customFormat="1" ht="24" customHeight="1" x14ac:dyDescent="0.2">
      <c r="A3" s="551" t="s">
        <v>342</v>
      </c>
    </row>
    <row r="4" spans="1:9" s="351" customFormat="1" ht="24" customHeight="1" x14ac:dyDescent="0.2">
      <c r="A4" s="552" t="s">
        <v>343</v>
      </c>
    </row>
    <row r="5" spans="1:9" s="351" customFormat="1" ht="24" customHeight="1" x14ac:dyDescent="0.2">
      <c r="A5" s="549"/>
    </row>
    <row r="6" spans="1:9" s="351" customFormat="1" ht="24" customHeight="1" x14ac:dyDescent="0.2">
      <c r="A6" s="549" t="s">
        <v>216</v>
      </c>
    </row>
    <row r="7" spans="1:9" s="351" customFormat="1" ht="24" customHeight="1" x14ac:dyDescent="0.2">
      <c r="A7" s="551" t="s">
        <v>337</v>
      </c>
    </row>
    <row r="8" spans="1:9" s="351" customFormat="1" ht="24" customHeight="1" x14ac:dyDescent="0.2">
      <c r="A8" s="552" t="s">
        <v>338</v>
      </c>
      <c r="B8" s="350"/>
      <c r="C8" s="350"/>
    </row>
    <row r="9" spans="1:9" s="351" customFormat="1" ht="24" customHeight="1" x14ac:dyDescent="0.2">
      <c r="A9" s="549"/>
      <c r="B9" s="350"/>
      <c r="C9" s="350"/>
    </row>
    <row r="10" spans="1:9" s="351" customFormat="1" ht="24" customHeight="1" x14ac:dyDescent="0.2">
      <c r="A10" s="551" t="s">
        <v>217</v>
      </c>
      <c r="B10" s="350"/>
      <c r="C10" s="350"/>
    </row>
    <row r="11" spans="1:9" s="351" customFormat="1" ht="24" customHeight="1" x14ac:dyDescent="0.2">
      <c r="A11" s="552" t="s">
        <v>339</v>
      </c>
      <c r="B11" s="350"/>
      <c r="C11" s="350"/>
    </row>
    <row r="12" spans="1:9" s="351" customFormat="1" ht="24" customHeight="1" x14ac:dyDescent="0.2">
      <c r="A12" s="549"/>
      <c r="B12" s="350"/>
      <c r="C12" s="350"/>
    </row>
    <row r="13" spans="1:9" s="351" customFormat="1" ht="24" customHeight="1" x14ac:dyDescent="0.2">
      <c r="A13" s="551" t="s">
        <v>218</v>
      </c>
      <c r="B13" s="350"/>
      <c r="C13" s="350"/>
    </row>
    <row r="14" spans="1:9" s="351" customFormat="1" ht="24" customHeight="1" x14ac:dyDescent="0.2">
      <c r="A14" s="552" t="s">
        <v>219</v>
      </c>
      <c r="B14" s="350"/>
      <c r="C14" s="350"/>
    </row>
    <row r="15" spans="1:9" s="351" customFormat="1" ht="24" customHeight="1" x14ac:dyDescent="0.2">
      <c r="A15" s="350"/>
      <c r="B15" s="350"/>
      <c r="C15" s="350"/>
    </row>
    <row r="16" spans="1:9" s="351" customFormat="1" ht="24" customHeight="1" x14ac:dyDescent="0.2">
      <c r="A16" s="551" t="s">
        <v>340</v>
      </c>
      <c r="B16" s="350"/>
      <c r="C16" s="350"/>
    </row>
    <row r="17" spans="1:4" s="351" customFormat="1" ht="24" customHeight="1" x14ac:dyDescent="0.2">
      <c r="A17" s="552" t="s">
        <v>341</v>
      </c>
      <c r="B17" s="350"/>
      <c r="C17" s="350"/>
    </row>
    <row r="18" spans="1:4" s="351" customFormat="1" ht="24" customHeight="1" x14ac:dyDescent="0.2">
      <c r="A18" s="350"/>
      <c r="B18" s="350"/>
      <c r="C18" s="350"/>
    </row>
    <row r="19" spans="1:4" s="351" customFormat="1" ht="24" customHeight="1" x14ac:dyDescent="0.2">
      <c r="A19" s="553" t="s">
        <v>220</v>
      </c>
      <c r="B19" s="350"/>
      <c r="C19" s="350"/>
    </row>
    <row r="20" spans="1:4" s="554" customFormat="1" ht="23.1" customHeight="1" x14ac:dyDescent="0.2">
      <c r="A20" s="552" t="s">
        <v>282</v>
      </c>
      <c r="C20" s="549"/>
      <c r="D20" s="549"/>
    </row>
    <row r="21" spans="1:4" s="554" customFormat="1" ht="23.1" customHeight="1" x14ac:dyDescent="0.2">
      <c r="A21" s="552" t="s">
        <v>221</v>
      </c>
      <c r="C21" s="549"/>
      <c r="D21" s="549"/>
    </row>
    <row r="22" spans="1:4" s="554" customFormat="1" ht="23.1" customHeight="1" x14ac:dyDescent="0.2">
      <c r="A22" s="552" t="s">
        <v>253</v>
      </c>
      <c r="C22" s="549"/>
      <c r="D22" s="549"/>
    </row>
    <row r="23" spans="1:4" s="554" customFormat="1" ht="23.1" customHeight="1" x14ac:dyDescent="0.2">
      <c r="A23" s="552" t="s">
        <v>222</v>
      </c>
      <c r="C23" s="549"/>
      <c r="D23" s="549"/>
    </row>
    <row r="24" spans="1:4" s="554" customFormat="1" ht="23.1" customHeight="1" x14ac:dyDescent="0.2">
      <c r="A24" s="552" t="s">
        <v>261</v>
      </c>
      <c r="C24" s="549"/>
      <c r="D24" s="549"/>
    </row>
    <row r="25" spans="1:4" s="554" customFormat="1" ht="23.1" customHeight="1" x14ac:dyDescent="0.2">
      <c r="A25" s="552"/>
      <c r="C25" s="549"/>
      <c r="D25" s="549"/>
    </row>
    <row r="26" spans="1:4" s="554" customFormat="1" ht="23.1" customHeight="1" x14ac:dyDescent="0.2">
      <c r="A26" s="555"/>
      <c r="C26" s="549"/>
      <c r="D26" s="549"/>
    </row>
    <row r="27" spans="1:4" ht="24.95" customHeight="1" x14ac:dyDescent="0.2">
      <c r="A27" s="556" t="s">
        <v>254</v>
      </c>
    </row>
    <row r="28" spans="1:4" ht="24.95" customHeight="1" x14ac:dyDescent="0.2">
      <c r="A28" s="557" t="s">
        <v>344</v>
      </c>
    </row>
    <row r="29" spans="1:4" ht="24.95" customHeight="1" x14ac:dyDescent="0.2">
      <c r="A29" s="557" t="s">
        <v>255</v>
      </c>
    </row>
    <row r="30" spans="1:4" ht="24.95" customHeight="1" x14ac:dyDescent="0.2">
      <c r="A30" s="557" t="s">
        <v>223</v>
      </c>
    </row>
    <row r="31" spans="1:4" ht="24.95" customHeight="1" x14ac:dyDescent="0.2">
      <c r="A31" s="557" t="s">
        <v>224</v>
      </c>
    </row>
    <row r="32" spans="1:4" ht="24.95" customHeight="1" x14ac:dyDescent="0.2">
      <c r="A32" s="557" t="s">
        <v>225</v>
      </c>
    </row>
    <row r="33" spans="1:1" ht="24.95" customHeight="1" x14ac:dyDescent="0.2">
      <c r="A33" s="557" t="s">
        <v>226</v>
      </c>
    </row>
    <row r="34" spans="1:1" ht="24.95" customHeight="1" x14ac:dyDescent="0.2">
      <c r="A34" s="557" t="s">
        <v>227</v>
      </c>
    </row>
    <row r="35" spans="1:1" ht="24.95" customHeight="1" x14ac:dyDescent="0.2">
      <c r="A35" s="557" t="s">
        <v>345</v>
      </c>
    </row>
  </sheetData>
  <mergeCells count="1">
    <mergeCell ref="B1:C1"/>
  </mergeCells>
  <hyperlinks>
    <hyperlink ref="B1" location="Sumário!A1" display="Sumário"/>
    <hyperlink ref="B1:C1" location="Sumário!T1" tooltip="Sumário" display="&lt;&lt; Sumário"/>
  </hyperlinks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rgb="FFFFFF00"/>
  </sheetPr>
  <dimension ref="A1:T40"/>
  <sheetViews>
    <sheetView showGridLines="0" zoomScaleNormal="100" workbookViewId="0"/>
  </sheetViews>
  <sheetFormatPr defaultRowHeight="24" customHeight="1" x14ac:dyDescent="0.2"/>
  <cols>
    <col min="1" max="1" width="30.7109375" style="5" customWidth="1"/>
    <col min="2" max="7" width="23.28515625" style="5" customWidth="1"/>
    <col min="8" max="8" width="9.140625" style="4"/>
    <col min="9" max="16384" width="9.140625" style="5"/>
  </cols>
  <sheetData>
    <row r="1" spans="1:20" s="79" customFormat="1" ht="20.100000000000001" customHeight="1" x14ac:dyDescent="0.2">
      <c r="F1" s="468" t="s">
        <v>206</v>
      </c>
      <c r="G1" s="468"/>
      <c r="H1" s="18"/>
    </row>
    <row r="2" spans="1:20" s="31" customFormat="1" ht="45" customHeight="1" x14ac:dyDescent="0.2">
      <c r="A2" s="30" t="s">
        <v>42</v>
      </c>
      <c r="E2" s="37"/>
      <c r="T2" s="32"/>
    </row>
    <row r="3" spans="1:20" s="3" customFormat="1" ht="24.95" customHeight="1" x14ac:dyDescent="0.25">
      <c r="A3" s="38" t="s">
        <v>40</v>
      </c>
      <c r="B3" s="38"/>
      <c r="C3" s="38"/>
      <c r="D3" s="38"/>
      <c r="E3" s="38"/>
      <c r="F3" s="38"/>
    </row>
    <row r="4" spans="1:20" s="3" customFormat="1" ht="24.95" customHeight="1" thickBot="1" x14ac:dyDescent="0.3">
      <c r="A4" s="39" t="s">
        <v>300</v>
      </c>
      <c r="B4" s="39"/>
      <c r="C4" s="39"/>
      <c r="D4" s="39"/>
      <c r="E4" s="39"/>
      <c r="F4" s="39"/>
      <c r="G4" s="2"/>
    </row>
    <row r="5" spans="1:20" ht="24.95" customHeight="1" x14ac:dyDescent="0.2">
      <c r="A5" s="469" t="s">
        <v>0</v>
      </c>
      <c r="B5" s="471" t="s">
        <v>147</v>
      </c>
      <c r="C5" s="471"/>
      <c r="D5" s="471"/>
      <c r="E5" s="471"/>
      <c r="F5" s="471"/>
      <c r="G5" s="472"/>
    </row>
    <row r="6" spans="1:20" ht="24.95" customHeight="1" x14ac:dyDescent="0.2">
      <c r="A6" s="470"/>
      <c r="B6" s="473" t="s">
        <v>30</v>
      </c>
      <c r="C6" s="473"/>
      <c r="D6" s="473" t="s">
        <v>38</v>
      </c>
      <c r="E6" s="473"/>
      <c r="F6" s="473" t="s">
        <v>6</v>
      </c>
      <c r="G6" s="474"/>
    </row>
    <row r="7" spans="1:20" ht="24.95" customHeight="1" x14ac:dyDescent="0.2">
      <c r="A7" s="470"/>
      <c r="B7" s="375" t="s">
        <v>45</v>
      </c>
      <c r="C7" s="54" t="s">
        <v>55</v>
      </c>
      <c r="D7" s="54" t="s">
        <v>45</v>
      </c>
      <c r="E7" s="54" t="s">
        <v>55</v>
      </c>
      <c r="F7" s="54" t="s">
        <v>45</v>
      </c>
      <c r="G7" s="55" t="s">
        <v>55</v>
      </c>
    </row>
    <row r="8" spans="1:20" s="15" customFormat="1" ht="24.95" customHeight="1" x14ac:dyDescent="0.2">
      <c r="A8" s="56">
        <v>2000</v>
      </c>
      <c r="B8" s="61">
        <v>673.80000000000007</v>
      </c>
      <c r="C8" s="62">
        <v>0</v>
      </c>
      <c r="D8" s="58">
        <v>15.2</v>
      </c>
      <c r="E8" s="59">
        <v>0</v>
      </c>
      <c r="F8" s="64">
        <v>5.3129999999999997</v>
      </c>
      <c r="G8" s="65">
        <v>0</v>
      </c>
      <c r="H8" s="14"/>
    </row>
    <row r="9" spans="1:20" s="15" customFormat="1" ht="24.95" customHeight="1" x14ac:dyDescent="0.2">
      <c r="A9" s="56">
        <v>2001</v>
      </c>
      <c r="B9" s="61">
        <v>688.5</v>
      </c>
      <c r="C9" s="62">
        <f t="shared" ref="C9:C19" si="0">((B9/B8)-1)*100</f>
        <v>2.1816562778272486</v>
      </c>
      <c r="D9" s="58">
        <v>14.6</v>
      </c>
      <c r="E9" s="59">
        <f>((D9/D8)-1)*100</f>
        <v>-3.9473684210526327</v>
      </c>
      <c r="F9" s="64">
        <v>4.7729999999999997</v>
      </c>
      <c r="G9" s="65">
        <f>((F9/F8)-1)*100</f>
        <v>-10.163749294184077</v>
      </c>
      <c r="H9" s="14"/>
    </row>
    <row r="10" spans="1:20" s="15" customFormat="1" ht="24.95" customHeight="1" x14ac:dyDescent="0.2">
      <c r="A10" s="56">
        <v>2002</v>
      </c>
      <c r="B10" s="61">
        <v>708.9</v>
      </c>
      <c r="C10" s="62">
        <f t="shared" si="0"/>
        <v>2.9629629629629672</v>
      </c>
      <c r="D10" s="58">
        <v>12.7</v>
      </c>
      <c r="E10" s="59">
        <f t="shared" ref="E10:E19" si="1">((D10/D9)-1)*100</f>
        <v>-13.013698630136993</v>
      </c>
      <c r="F10" s="64">
        <v>3.7850000000000001</v>
      </c>
      <c r="G10" s="65">
        <f t="shared" ref="G10:G12" si="2">((F10/F9)-1)*100</f>
        <v>-20.699769536978827</v>
      </c>
      <c r="H10" s="14"/>
    </row>
    <row r="11" spans="1:20" s="15" customFormat="1" ht="24.95" customHeight="1" x14ac:dyDescent="0.2">
      <c r="A11" s="56">
        <v>2003</v>
      </c>
      <c r="B11" s="61">
        <v>696.6</v>
      </c>
      <c r="C11" s="62">
        <f t="shared" si="0"/>
        <v>-1.7350825222175126</v>
      </c>
      <c r="D11" s="58">
        <v>13.7</v>
      </c>
      <c r="E11" s="59">
        <f t="shared" si="1"/>
        <v>7.8740157480315043</v>
      </c>
      <c r="F11" s="64">
        <v>4.133</v>
      </c>
      <c r="G11" s="65">
        <f t="shared" si="2"/>
        <v>9.1941875825627406</v>
      </c>
      <c r="H11" s="14"/>
    </row>
    <row r="12" spans="1:20" s="15" customFormat="1" ht="24.95" customHeight="1" x14ac:dyDescent="0.2">
      <c r="A12" s="56">
        <v>2004</v>
      </c>
      <c r="B12" s="61">
        <v>765.49599999999998</v>
      </c>
      <c r="C12" s="62">
        <f t="shared" si="0"/>
        <v>9.8903244329600959</v>
      </c>
      <c r="D12" s="58">
        <v>16.221</v>
      </c>
      <c r="E12" s="59">
        <f t="shared" si="1"/>
        <v>18.4014598540146</v>
      </c>
      <c r="F12" s="64">
        <v>4.7939999999999996</v>
      </c>
      <c r="G12" s="65">
        <f t="shared" si="2"/>
        <v>15.993225260101607</v>
      </c>
      <c r="H12" s="14"/>
    </row>
    <row r="13" spans="1:20" s="15" customFormat="1" ht="24.95" customHeight="1" x14ac:dyDescent="0.2">
      <c r="A13" s="56">
        <v>2005</v>
      </c>
      <c r="B13" s="61">
        <v>809</v>
      </c>
      <c r="C13" s="62">
        <f t="shared" si="0"/>
        <v>5.6831126485311412</v>
      </c>
      <c r="D13" s="58">
        <v>18.3</v>
      </c>
      <c r="E13" s="59">
        <f t="shared" si="1"/>
        <v>12.816719067874981</v>
      </c>
      <c r="F13" s="64">
        <v>5.3579999999999997</v>
      </c>
      <c r="G13" s="65">
        <f t="shared" ref="G13:G23" si="3">((F13/F12)-1)*100</f>
        <v>11.764705882352944</v>
      </c>
      <c r="H13" s="14"/>
    </row>
    <row r="14" spans="1:20" s="15" customFormat="1" ht="24.95" customHeight="1" x14ac:dyDescent="0.2">
      <c r="A14" s="56">
        <v>2006</v>
      </c>
      <c r="B14" s="61">
        <v>842</v>
      </c>
      <c r="C14" s="62">
        <f t="shared" si="0"/>
        <v>4.0791100123609425</v>
      </c>
      <c r="D14" s="58">
        <v>18.8</v>
      </c>
      <c r="E14" s="59">
        <f t="shared" si="1"/>
        <v>2.732240437158473</v>
      </c>
      <c r="F14" s="64">
        <v>5</v>
      </c>
      <c r="G14" s="65">
        <f t="shared" si="3"/>
        <v>-6.681597611048895</v>
      </c>
      <c r="H14" s="14"/>
    </row>
    <row r="15" spans="1:20" s="15" customFormat="1" ht="24.95" customHeight="1" x14ac:dyDescent="0.2">
      <c r="A15" s="56">
        <v>2007</v>
      </c>
      <c r="B15" s="61">
        <v>897.80000000000007</v>
      </c>
      <c r="C15" s="62">
        <f t="shared" si="0"/>
        <v>6.6270783847981019</v>
      </c>
      <c r="D15" s="58">
        <v>21</v>
      </c>
      <c r="E15" s="59">
        <f t="shared" si="1"/>
        <v>11.702127659574458</v>
      </c>
      <c r="F15" s="64">
        <v>5</v>
      </c>
      <c r="G15" s="65">
        <f t="shared" si="3"/>
        <v>0</v>
      </c>
      <c r="H15" s="14"/>
    </row>
    <row r="16" spans="1:20" s="15" customFormat="1" ht="24.95" customHeight="1" x14ac:dyDescent="0.2">
      <c r="A16" s="56">
        <v>2008</v>
      </c>
      <c r="B16" s="61">
        <v>916.59999999999991</v>
      </c>
      <c r="C16" s="62">
        <f t="shared" si="0"/>
        <v>2.0940075740699227</v>
      </c>
      <c r="D16" s="58">
        <v>21.8</v>
      </c>
      <c r="E16" s="59">
        <f t="shared" si="1"/>
        <v>3.8095238095238182</v>
      </c>
      <c r="F16" s="64">
        <v>5.0999999999999996</v>
      </c>
      <c r="G16" s="65">
        <f t="shared" si="3"/>
        <v>2.0000000000000018</v>
      </c>
      <c r="H16" s="14"/>
    </row>
    <row r="17" spans="1:11" s="15" customFormat="1" ht="24.95" customHeight="1" x14ac:dyDescent="0.2">
      <c r="A17" s="56">
        <v>2009</v>
      </c>
      <c r="B17" s="61">
        <v>882.1</v>
      </c>
      <c r="C17" s="62">
        <f t="shared" si="0"/>
        <v>-3.7639101025529031</v>
      </c>
      <c r="D17" s="58">
        <v>21.4</v>
      </c>
      <c r="E17" s="59">
        <f t="shared" si="1"/>
        <v>-1.8348623853211121</v>
      </c>
      <c r="F17" s="64">
        <v>4.8</v>
      </c>
      <c r="G17" s="65">
        <f t="shared" si="3"/>
        <v>-5.8823529411764719</v>
      </c>
      <c r="H17" s="14"/>
    </row>
    <row r="18" spans="1:11" s="15" customFormat="1" ht="24.95" customHeight="1" x14ac:dyDescent="0.2">
      <c r="A18" s="56">
        <v>2010</v>
      </c>
      <c r="B18" s="61">
        <v>950.10000000000014</v>
      </c>
      <c r="C18" s="62">
        <f t="shared" si="0"/>
        <v>7.7088765446094776</v>
      </c>
      <c r="D18" s="58">
        <v>23.2</v>
      </c>
      <c r="E18" s="59">
        <f t="shared" si="1"/>
        <v>8.4112149532710401</v>
      </c>
      <c r="F18" s="64">
        <v>5.1613790000000002</v>
      </c>
      <c r="G18" s="65">
        <f t="shared" si="3"/>
        <v>7.52872916666667</v>
      </c>
      <c r="H18" s="14"/>
    </row>
    <row r="19" spans="1:11" s="15" customFormat="1" ht="24.95" customHeight="1" x14ac:dyDescent="0.2">
      <c r="A19" s="56">
        <v>2011</v>
      </c>
      <c r="B19" s="61">
        <v>994.2</v>
      </c>
      <c r="C19" s="62">
        <f t="shared" si="0"/>
        <v>4.6416166719292606</v>
      </c>
      <c r="D19" s="58">
        <v>25.2</v>
      </c>
      <c r="E19" s="59">
        <f t="shared" si="1"/>
        <v>8.6206896551724199</v>
      </c>
      <c r="F19" s="64">
        <v>5.4333539999999996</v>
      </c>
      <c r="G19" s="65">
        <f t="shared" si="3"/>
        <v>5.2694250896901718</v>
      </c>
      <c r="H19" s="14"/>
    </row>
    <row r="20" spans="1:11" s="15" customFormat="1" ht="24.95" customHeight="1" x14ac:dyDescent="0.2">
      <c r="A20" s="56">
        <v>2012</v>
      </c>
      <c r="B20" s="61">
        <v>1040.5999999999999</v>
      </c>
      <c r="C20" s="62">
        <f>((B20/B19)-1)*100</f>
        <v>4.6670690002011517</v>
      </c>
      <c r="D20" s="58">
        <v>26.8</v>
      </c>
      <c r="E20" s="59">
        <f>((D20/D19)-1)*100</f>
        <v>6.3492063492063489</v>
      </c>
      <c r="F20" s="64">
        <v>5.6768429999999999</v>
      </c>
      <c r="G20" s="65">
        <f t="shared" si="3"/>
        <v>4.4813755923136966</v>
      </c>
      <c r="H20" s="14"/>
    </row>
    <row r="21" spans="1:11" s="15" customFormat="1" ht="24.95" customHeight="1" x14ac:dyDescent="0.2">
      <c r="A21" s="357">
        <v>2013</v>
      </c>
      <c r="B21" s="61">
        <v>1088.5</v>
      </c>
      <c r="C21" s="359">
        <f>((B21/B20)-1)*100</f>
        <v>4.6031135883144447</v>
      </c>
      <c r="D21" s="360">
        <v>27.2</v>
      </c>
      <c r="E21" s="361">
        <f>((D21/D20)-1)*100</f>
        <v>1.4925373134328401</v>
      </c>
      <c r="F21" s="362">
        <v>5.8133419999999996</v>
      </c>
      <c r="G21" s="359">
        <f t="shared" si="3"/>
        <v>2.4044878465020014</v>
      </c>
      <c r="H21" s="14"/>
    </row>
    <row r="22" spans="1:11" s="15" customFormat="1" ht="24.95" customHeight="1" x14ac:dyDescent="0.2">
      <c r="A22" s="357">
        <v>2014</v>
      </c>
      <c r="B22" s="61">
        <v>1134.2000000000003</v>
      </c>
      <c r="C22" s="359">
        <f>((B22/B21)-1)*100</f>
        <v>4.1984382177308488</v>
      </c>
      <c r="D22" s="360">
        <v>29.1</v>
      </c>
      <c r="E22" s="361">
        <f>((D22/D21)-1)*100</f>
        <v>6.9852941176470562</v>
      </c>
      <c r="F22" s="362">
        <v>6.4298520000000003</v>
      </c>
      <c r="G22" s="359">
        <f t="shared" si="3"/>
        <v>10.605087400672474</v>
      </c>
      <c r="H22" s="14"/>
    </row>
    <row r="23" spans="1:11" s="15" customFormat="1" ht="24.95" customHeight="1" thickBot="1" x14ac:dyDescent="0.25">
      <c r="A23" s="57">
        <v>2015</v>
      </c>
      <c r="B23" s="379">
        <v>1186.2</v>
      </c>
      <c r="C23" s="67">
        <f>((B23/B22)-1)*100</f>
        <v>4.5847293246340737</v>
      </c>
      <c r="D23" s="273">
        <v>30.8</v>
      </c>
      <c r="E23" s="60">
        <f>((D23/D22)-1)*100</f>
        <v>5.841924398625431</v>
      </c>
      <c r="F23" s="66">
        <v>6.3058379999999996</v>
      </c>
      <c r="G23" s="67">
        <f t="shared" si="3"/>
        <v>-1.9287224651516222</v>
      </c>
      <c r="H23" s="14"/>
    </row>
    <row r="24" spans="1:11" s="353" customFormat="1" ht="15" customHeight="1" x14ac:dyDescent="0.2">
      <c r="A24" s="348" t="s">
        <v>175</v>
      </c>
      <c r="B24" s="348"/>
      <c r="C24" s="348"/>
      <c r="D24" s="348"/>
      <c r="E24" s="348"/>
      <c r="F24" s="348"/>
      <c r="G24" s="348"/>
      <c r="H24" s="352"/>
    </row>
    <row r="25" spans="1:11" s="347" customFormat="1" ht="15" customHeight="1" x14ac:dyDescent="0.2">
      <c r="A25" s="348" t="s">
        <v>287</v>
      </c>
      <c r="C25" s="346"/>
      <c r="D25" s="346"/>
      <c r="E25" s="346"/>
      <c r="F25" s="346"/>
      <c r="G25" s="346"/>
      <c r="H25" s="346"/>
      <c r="I25" s="346"/>
      <c r="J25" s="346"/>
      <c r="K25" s="354"/>
    </row>
    <row r="26" spans="1:11" s="347" customFormat="1" ht="15" customHeight="1" x14ac:dyDescent="0.2">
      <c r="A26" s="348" t="s">
        <v>288</v>
      </c>
      <c r="C26" s="346"/>
      <c r="D26" s="346"/>
      <c r="E26" s="346"/>
      <c r="F26" s="346"/>
      <c r="G26" s="346"/>
      <c r="H26" s="346"/>
      <c r="I26" s="346"/>
      <c r="J26" s="346"/>
      <c r="K26" s="354"/>
    </row>
    <row r="38" spans="2:7" ht="24" customHeight="1" x14ac:dyDescent="0.2">
      <c r="B38" s="6"/>
      <c r="C38" s="6"/>
      <c r="D38" s="6"/>
      <c r="E38" s="6"/>
      <c r="F38" s="6"/>
      <c r="G38" s="6"/>
    </row>
    <row r="39" spans="2:7" ht="24" customHeight="1" x14ac:dyDescent="0.2">
      <c r="B39" s="6"/>
      <c r="C39" s="6"/>
      <c r="D39" s="6"/>
      <c r="E39" s="6"/>
      <c r="F39" s="6"/>
      <c r="G39" s="6"/>
    </row>
    <row r="40" spans="2:7" ht="24" customHeight="1" x14ac:dyDescent="0.2">
      <c r="B40" s="6"/>
      <c r="C40" s="6"/>
      <c r="D40" s="7"/>
      <c r="E40" s="7"/>
      <c r="F40" s="6"/>
      <c r="G40" s="6"/>
    </row>
  </sheetData>
  <mergeCells count="6">
    <mergeCell ref="F1:G1"/>
    <mergeCell ref="A5:A7"/>
    <mergeCell ref="B5:G5"/>
    <mergeCell ref="B6:C6"/>
    <mergeCell ref="D6:E6"/>
    <mergeCell ref="F6:G6"/>
  </mergeCells>
  <phoneticPr fontId="0" type="noConversion"/>
  <hyperlinks>
    <hyperlink ref="F1" location="Sumário!A1" display="Sumário"/>
    <hyperlink ref="F1:G1" location="Sumário!C6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  <colBreaks count="1" manualBreakCount="1">
    <brk id="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rgb="FFFFFF00"/>
  </sheetPr>
  <dimension ref="A1:T28"/>
  <sheetViews>
    <sheetView showGridLines="0" zoomScaleNormal="100" zoomScaleSheetLayoutView="70" workbookViewId="0"/>
  </sheetViews>
  <sheetFormatPr defaultRowHeight="24" customHeight="1" x14ac:dyDescent="0.2"/>
  <cols>
    <col min="1" max="1" width="38.140625" style="137" customWidth="1"/>
    <col min="2" max="7" width="22.7109375" style="137" customWidth="1"/>
    <col min="8" max="8" width="9.140625" style="138"/>
    <col min="9" max="16384" width="9.140625" style="137"/>
  </cols>
  <sheetData>
    <row r="1" spans="1:20" s="543" customFormat="1" ht="20.100000000000001" customHeight="1" x14ac:dyDescent="0.2">
      <c r="F1" s="468" t="s">
        <v>206</v>
      </c>
      <c r="G1" s="468"/>
      <c r="H1" s="544"/>
    </row>
    <row r="2" spans="1:20" s="112" customFormat="1" ht="45" customHeight="1" x14ac:dyDescent="0.2">
      <c r="A2" s="111" t="s">
        <v>42</v>
      </c>
      <c r="E2" s="113"/>
      <c r="T2" s="114"/>
    </row>
    <row r="3" spans="1:20" s="116" customFormat="1" ht="24.95" customHeight="1" x14ac:dyDescent="0.25">
      <c r="A3" s="115" t="s">
        <v>40</v>
      </c>
      <c r="B3" s="115"/>
      <c r="C3" s="115"/>
      <c r="D3" s="115"/>
      <c r="E3" s="115"/>
      <c r="F3" s="115"/>
    </row>
    <row r="4" spans="1:20" s="116" customFormat="1" ht="24.95" customHeight="1" thickBot="1" x14ac:dyDescent="0.3">
      <c r="A4" s="318" t="s">
        <v>289</v>
      </c>
      <c r="B4" s="117"/>
      <c r="C4" s="117"/>
      <c r="D4" s="117"/>
      <c r="E4" s="117"/>
      <c r="F4" s="117"/>
      <c r="G4" s="118"/>
    </row>
    <row r="5" spans="1:20" s="120" customFormat="1" ht="24.95" customHeight="1" x14ac:dyDescent="0.2">
      <c r="A5" s="475" t="s">
        <v>0</v>
      </c>
      <c r="B5" s="477" t="s">
        <v>147</v>
      </c>
      <c r="C5" s="477"/>
      <c r="D5" s="477"/>
      <c r="E5" s="477" t="s">
        <v>168</v>
      </c>
      <c r="F5" s="477"/>
      <c r="G5" s="478"/>
      <c r="H5" s="119"/>
    </row>
    <row r="6" spans="1:20" s="120" customFormat="1" ht="50.1" customHeight="1" x14ac:dyDescent="0.2">
      <c r="A6" s="476"/>
      <c r="B6" s="121" t="s">
        <v>169</v>
      </c>
      <c r="C6" s="121" t="s">
        <v>170</v>
      </c>
      <c r="D6" s="121" t="s">
        <v>48</v>
      </c>
      <c r="E6" s="121" t="s">
        <v>171</v>
      </c>
      <c r="F6" s="121" t="s">
        <v>49</v>
      </c>
      <c r="G6" s="122" t="s">
        <v>172</v>
      </c>
      <c r="H6" s="119"/>
    </row>
    <row r="7" spans="1:20" s="120" customFormat="1" ht="24.95" customHeight="1" x14ac:dyDescent="0.2">
      <c r="A7" s="123">
        <v>2000</v>
      </c>
      <c r="B7" s="124">
        <f>'1.2_Cheg Mundo America Brasil'!B8</f>
        <v>673.80000000000007</v>
      </c>
      <c r="C7" s="125">
        <f>'1.2_Cheg Mundo America Brasil'!D8</f>
        <v>15.2</v>
      </c>
      <c r="D7" s="125">
        <f>'1.2_Cheg Mundo America Brasil'!F8</f>
        <v>5.3129999999999997</v>
      </c>
      <c r="E7" s="126">
        <f>C7/B7*100</f>
        <v>2.255862273671712</v>
      </c>
      <c r="F7" s="127">
        <f>D7/C7*100</f>
        <v>34.953947368421048</v>
      </c>
      <c r="G7" s="128">
        <f>D7/B7*100</f>
        <v>0.78851291184327676</v>
      </c>
      <c r="H7" s="119"/>
    </row>
    <row r="8" spans="1:20" s="120" customFormat="1" ht="24.95" customHeight="1" x14ac:dyDescent="0.2">
      <c r="A8" s="123">
        <v>2001</v>
      </c>
      <c r="B8" s="124">
        <f>'1.2_Cheg Mundo America Brasil'!B9</f>
        <v>688.5</v>
      </c>
      <c r="C8" s="125">
        <f>'1.2_Cheg Mundo America Brasil'!D9</f>
        <v>14.6</v>
      </c>
      <c r="D8" s="125">
        <f>'1.2_Cheg Mundo America Brasil'!F9</f>
        <v>4.7729999999999997</v>
      </c>
      <c r="E8" s="126">
        <f t="shared" ref="E8:E22" si="0">C8/B8*100</f>
        <v>2.1205519244734927</v>
      </c>
      <c r="F8" s="127">
        <f t="shared" ref="F8:F22" si="1">D8/C8*100</f>
        <v>32.691780821917803</v>
      </c>
      <c r="G8" s="128">
        <f t="shared" ref="G8:G22" si="2">D8/B8*100</f>
        <v>0.69324618736383437</v>
      </c>
      <c r="H8" s="119"/>
    </row>
    <row r="9" spans="1:20" s="120" customFormat="1" ht="24.95" customHeight="1" x14ac:dyDescent="0.2">
      <c r="A9" s="123">
        <v>2002</v>
      </c>
      <c r="B9" s="124">
        <f>'1.2_Cheg Mundo America Brasil'!B10</f>
        <v>708.9</v>
      </c>
      <c r="C9" s="125">
        <f>'1.2_Cheg Mundo America Brasil'!D10</f>
        <v>12.7</v>
      </c>
      <c r="D9" s="125">
        <f>'1.2_Cheg Mundo America Brasil'!F10</f>
        <v>3.7850000000000001</v>
      </c>
      <c r="E9" s="126">
        <f t="shared" si="0"/>
        <v>1.7915079700945125</v>
      </c>
      <c r="F9" s="127">
        <f t="shared" si="1"/>
        <v>29.803149606299218</v>
      </c>
      <c r="G9" s="128">
        <f t="shared" si="2"/>
        <v>0.53392580053604177</v>
      </c>
      <c r="H9" s="119"/>
    </row>
    <row r="10" spans="1:20" s="120" customFormat="1" ht="24.95" customHeight="1" x14ac:dyDescent="0.2">
      <c r="A10" s="123">
        <v>2003</v>
      </c>
      <c r="B10" s="124">
        <f>'1.2_Cheg Mundo America Brasil'!B11</f>
        <v>696.6</v>
      </c>
      <c r="C10" s="125">
        <f>'1.2_Cheg Mundo America Brasil'!D11</f>
        <v>13.7</v>
      </c>
      <c r="D10" s="125">
        <f>'1.2_Cheg Mundo America Brasil'!F11</f>
        <v>4.133</v>
      </c>
      <c r="E10" s="126">
        <f t="shared" si="0"/>
        <v>1.9666953775480907</v>
      </c>
      <c r="F10" s="127">
        <f t="shared" si="1"/>
        <v>30.167883211678838</v>
      </c>
      <c r="G10" s="128">
        <f t="shared" si="2"/>
        <v>0.59331036462819409</v>
      </c>
      <c r="H10" s="119"/>
    </row>
    <row r="11" spans="1:20" s="120" customFormat="1" ht="24.95" customHeight="1" x14ac:dyDescent="0.2">
      <c r="A11" s="123">
        <v>2004</v>
      </c>
      <c r="B11" s="124">
        <f>'1.2_Cheg Mundo America Brasil'!B12</f>
        <v>765.49599999999998</v>
      </c>
      <c r="C11" s="125">
        <f>'1.2_Cheg Mundo America Brasil'!D12</f>
        <v>16.221</v>
      </c>
      <c r="D11" s="125">
        <f>'1.2_Cheg Mundo America Brasil'!F12</f>
        <v>4.7939999999999996</v>
      </c>
      <c r="E11" s="126">
        <f t="shared" si="0"/>
        <v>2.1190182574435399</v>
      </c>
      <c r="F11" s="127">
        <f t="shared" si="1"/>
        <v>29.554281486961344</v>
      </c>
      <c r="G11" s="128">
        <f t="shared" si="2"/>
        <v>0.62626062056496701</v>
      </c>
      <c r="H11" s="119"/>
    </row>
    <row r="12" spans="1:20" s="120" customFormat="1" ht="24.95" customHeight="1" x14ac:dyDescent="0.2">
      <c r="A12" s="123">
        <v>2005</v>
      </c>
      <c r="B12" s="124">
        <f>'1.2_Cheg Mundo America Brasil'!B13</f>
        <v>809</v>
      </c>
      <c r="C12" s="125">
        <f>'1.2_Cheg Mundo America Brasil'!D13</f>
        <v>18.3</v>
      </c>
      <c r="D12" s="125">
        <f>'1.2_Cheg Mundo America Brasil'!F13</f>
        <v>5.3579999999999997</v>
      </c>
      <c r="E12" s="126">
        <f t="shared" si="0"/>
        <v>2.2620519159456123</v>
      </c>
      <c r="F12" s="127">
        <f t="shared" si="1"/>
        <v>29.278688524590162</v>
      </c>
      <c r="G12" s="128">
        <f t="shared" si="2"/>
        <v>0.66229913473423974</v>
      </c>
      <c r="H12" s="119"/>
    </row>
    <row r="13" spans="1:20" s="120" customFormat="1" ht="24.95" customHeight="1" x14ac:dyDescent="0.2">
      <c r="A13" s="123">
        <v>2006</v>
      </c>
      <c r="B13" s="124">
        <f>'1.2_Cheg Mundo America Brasil'!B14</f>
        <v>842</v>
      </c>
      <c r="C13" s="125">
        <f>'1.2_Cheg Mundo America Brasil'!D14</f>
        <v>18.8</v>
      </c>
      <c r="D13" s="125">
        <f>'1.2_Cheg Mundo America Brasil'!F14</f>
        <v>5</v>
      </c>
      <c r="E13" s="126">
        <f t="shared" si="0"/>
        <v>2.2327790973871733</v>
      </c>
      <c r="F13" s="127">
        <f t="shared" si="1"/>
        <v>26.595744680851062</v>
      </c>
      <c r="G13" s="128">
        <f t="shared" si="2"/>
        <v>0.59382422802850354</v>
      </c>
      <c r="H13" s="119"/>
    </row>
    <row r="14" spans="1:20" s="120" customFormat="1" ht="24.95" customHeight="1" x14ac:dyDescent="0.2">
      <c r="A14" s="123">
        <v>2007</v>
      </c>
      <c r="B14" s="124">
        <f>'1.2_Cheg Mundo America Brasil'!B15</f>
        <v>897.80000000000007</v>
      </c>
      <c r="C14" s="125">
        <f>'1.2_Cheg Mundo America Brasil'!D15</f>
        <v>21</v>
      </c>
      <c r="D14" s="125">
        <f>'1.2_Cheg Mundo America Brasil'!F15</f>
        <v>5</v>
      </c>
      <c r="E14" s="126">
        <f t="shared" si="0"/>
        <v>2.3390510135887723</v>
      </c>
      <c r="F14" s="127">
        <f t="shared" si="1"/>
        <v>23.809523809523807</v>
      </c>
      <c r="G14" s="128">
        <f t="shared" si="2"/>
        <v>0.55691690799732674</v>
      </c>
      <c r="H14" s="119"/>
    </row>
    <row r="15" spans="1:20" s="120" customFormat="1" ht="24.95" customHeight="1" x14ac:dyDescent="0.2">
      <c r="A15" s="123">
        <v>2008</v>
      </c>
      <c r="B15" s="124">
        <f>'1.2_Cheg Mundo America Brasil'!B16</f>
        <v>916.59999999999991</v>
      </c>
      <c r="C15" s="125">
        <f>'1.2_Cheg Mundo America Brasil'!D16</f>
        <v>21.8</v>
      </c>
      <c r="D15" s="125">
        <f>'1.2_Cheg Mundo America Brasil'!F16</f>
        <v>5.0999999999999996</v>
      </c>
      <c r="E15" s="126">
        <f t="shared" si="0"/>
        <v>2.3783547894392321</v>
      </c>
      <c r="F15" s="127">
        <f t="shared" si="1"/>
        <v>23.394495412844034</v>
      </c>
      <c r="G15" s="128">
        <f t="shared" si="2"/>
        <v>0.55640410211651758</v>
      </c>
      <c r="H15" s="119"/>
    </row>
    <row r="16" spans="1:20" s="120" customFormat="1" ht="24.95" customHeight="1" x14ac:dyDescent="0.2">
      <c r="A16" s="123">
        <v>2009</v>
      </c>
      <c r="B16" s="124">
        <f>'1.2_Cheg Mundo America Brasil'!B17</f>
        <v>882.1</v>
      </c>
      <c r="C16" s="125">
        <f>'1.2_Cheg Mundo America Brasil'!D17</f>
        <v>21.4</v>
      </c>
      <c r="D16" s="125">
        <f>'1.2_Cheg Mundo America Brasil'!F17</f>
        <v>4.8</v>
      </c>
      <c r="E16" s="126">
        <f t="shared" si="0"/>
        <v>2.4260287949212107</v>
      </c>
      <c r="F16" s="127">
        <f t="shared" si="1"/>
        <v>22.429906542056074</v>
      </c>
      <c r="G16" s="128">
        <f t="shared" si="2"/>
        <v>0.54415599138419679</v>
      </c>
      <c r="H16" s="119"/>
    </row>
    <row r="17" spans="1:11" s="120" customFormat="1" ht="24.95" customHeight="1" x14ac:dyDescent="0.2">
      <c r="A17" s="123">
        <v>2010</v>
      </c>
      <c r="B17" s="124">
        <f>'1.2_Cheg Mundo America Brasil'!B18</f>
        <v>950.10000000000014</v>
      </c>
      <c r="C17" s="125">
        <f>'1.2_Cheg Mundo America Brasil'!D18</f>
        <v>23.2</v>
      </c>
      <c r="D17" s="125">
        <f>'1.2_Cheg Mundo America Brasil'!F18</f>
        <v>5.1613790000000002</v>
      </c>
      <c r="E17" s="126">
        <f t="shared" si="0"/>
        <v>2.441848226502473</v>
      </c>
      <c r="F17" s="127">
        <f t="shared" si="1"/>
        <v>22.247323275862072</v>
      </c>
      <c r="G17" s="128">
        <f t="shared" si="2"/>
        <v>0.54324586885590975</v>
      </c>
      <c r="H17" s="119"/>
    </row>
    <row r="18" spans="1:11" s="120" customFormat="1" ht="24.95" customHeight="1" x14ac:dyDescent="0.2">
      <c r="A18" s="123">
        <v>2011</v>
      </c>
      <c r="B18" s="124">
        <f>'1.2_Cheg Mundo America Brasil'!B19</f>
        <v>994.2</v>
      </c>
      <c r="C18" s="125">
        <f>'1.2_Cheg Mundo America Brasil'!D19</f>
        <v>25.2</v>
      </c>
      <c r="D18" s="125">
        <f>'1.2_Cheg Mundo America Brasil'!F19</f>
        <v>5.4333539999999996</v>
      </c>
      <c r="E18" s="126">
        <f t="shared" si="0"/>
        <v>2.5347012673506337</v>
      </c>
      <c r="F18" s="127">
        <f t="shared" si="1"/>
        <v>21.560928571428569</v>
      </c>
      <c r="G18" s="128">
        <f t="shared" si="2"/>
        <v>0.54650512975256482</v>
      </c>
      <c r="H18" s="119"/>
    </row>
    <row r="19" spans="1:11" s="120" customFormat="1" ht="24.95" customHeight="1" x14ac:dyDescent="0.2">
      <c r="A19" s="123">
        <v>2012</v>
      </c>
      <c r="B19" s="124">
        <f>'1.2_Cheg Mundo America Brasil'!B20</f>
        <v>1040.5999999999999</v>
      </c>
      <c r="C19" s="125">
        <f>'1.2_Cheg Mundo America Brasil'!D20</f>
        <v>26.8</v>
      </c>
      <c r="D19" s="125">
        <f>'1.2_Cheg Mundo America Brasil'!F20</f>
        <v>5.6768429999999999</v>
      </c>
      <c r="E19" s="126">
        <f t="shared" si="0"/>
        <v>2.5754372477416876</v>
      </c>
      <c r="F19" s="127">
        <f t="shared" si="1"/>
        <v>21.18225</v>
      </c>
      <c r="G19" s="128">
        <f t="shared" si="2"/>
        <v>0.54553555640976359</v>
      </c>
      <c r="H19" s="119"/>
    </row>
    <row r="20" spans="1:11" s="120" customFormat="1" ht="24.95" customHeight="1" x14ac:dyDescent="0.2">
      <c r="A20" s="123">
        <v>2013</v>
      </c>
      <c r="B20" s="124">
        <f>'1.2_Cheg Mundo America Brasil'!B21</f>
        <v>1088.5</v>
      </c>
      <c r="C20" s="125">
        <f>'1.2_Cheg Mundo America Brasil'!D21</f>
        <v>27.2</v>
      </c>
      <c r="D20" s="125">
        <f>'1.2_Cheg Mundo America Brasil'!F21</f>
        <v>5.8133419999999996</v>
      </c>
      <c r="E20" s="126">
        <f t="shared" si="0"/>
        <v>2.4988516306844279</v>
      </c>
      <c r="F20" s="127">
        <f t="shared" si="1"/>
        <v>21.372580882352938</v>
      </c>
      <c r="G20" s="128">
        <f t="shared" si="2"/>
        <v>0.53406908589802471</v>
      </c>
      <c r="H20" s="119"/>
    </row>
    <row r="21" spans="1:11" s="120" customFormat="1" ht="24.95" customHeight="1" x14ac:dyDescent="0.2">
      <c r="A21" s="123">
        <v>2014</v>
      </c>
      <c r="B21" s="124">
        <f>'1.2_Cheg Mundo America Brasil'!B22</f>
        <v>1134.2000000000003</v>
      </c>
      <c r="C21" s="125">
        <f>'1.2_Cheg Mundo America Brasil'!D22</f>
        <v>29.1</v>
      </c>
      <c r="D21" s="125">
        <f>'1.2_Cheg Mundo America Brasil'!F22</f>
        <v>6.4298520000000003</v>
      </c>
      <c r="E21" s="126">
        <f t="shared" si="0"/>
        <v>2.5656850643625457</v>
      </c>
      <c r="F21" s="127">
        <f t="shared" si="1"/>
        <v>22.095711340206186</v>
      </c>
      <c r="G21" s="128">
        <f t="shared" si="2"/>
        <v>0.56690636572033137</v>
      </c>
      <c r="H21" s="119"/>
    </row>
    <row r="22" spans="1:11" s="120" customFormat="1" ht="24.95" customHeight="1" thickBot="1" x14ac:dyDescent="0.25">
      <c r="A22" s="129">
        <v>2015</v>
      </c>
      <c r="B22" s="274">
        <f>'1.2_Cheg Mundo America Brasil'!B23</f>
        <v>1186.2</v>
      </c>
      <c r="C22" s="275">
        <f>'1.2_Cheg Mundo America Brasil'!D23</f>
        <v>30.8</v>
      </c>
      <c r="D22" s="275">
        <f>'1.2_Cheg Mundo America Brasil'!F23</f>
        <v>6.3058379999999996</v>
      </c>
      <c r="E22" s="130">
        <f t="shared" si="0"/>
        <v>2.5965267239925813</v>
      </c>
      <c r="F22" s="131">
        <f t="shared" si="1"/>
        <v>20.473499999999998</v>
      </c>
      <c r="G22" s="132">
        <f t="shared" si="2"/>
        <v>0.53159989883662107</v>
      </c>
      <c r="H22" s="119"/>
    </row>
    <row r="23" spans="1:11" s="347" customFormat="1" ht="15" customHeight="1" x14ac:dyDescent="0.2">
      <c r="A23" s="346" t="s">
        <v>228</v>
      </c>
      <c r="B23" s="346"/>
      <c r="C23" s="346"/>
      <c r="D23" s="346"/>
      <c r="E23" s="346"/>
      <c r="F23" s="346"/>
      <c r="G23" s="346"/>
      <c r="H23" s="354"/>
    </row>
    <row r="24" spans="1:11" s="347" customFormat="1" ht="15" customHeight="1" x14ac:dyDescent="0.2">
      <c r="A24" s="348" t="s">
        <v>287</v>
      </c>
      <c r="C24" s="346"/>
      <c r="D24" s="346"/>
      <c r="E24" s="346"/>
      <c r="F24" s="346"/>
      <c r="G24" s="346"/>
      <c r="H24" s="346"/>
      <c r="I24" s="346"/>
      <c r="J24" s="346"/>
      <c r="K24" s="354"/>
    </row>
    <row r="25" spans="1:11" s="347" customFormat="1" ht="15" customHeight="1" x14ac:dyDescent="0.2">
      <c r="A25" s="348" t="s">
        <v>288</v>
      </c>
      <c r="C25" s="346"/>
      <c r="D25" s="346"/>
      <c r="E25" s="346"/>
      <c r="F25" s="346"/>
      <c r="G25" s="346"/>
      <c r="H25" s="346"/>
      <c r="I25" s="346"/>
      <c r="J25" s="346"/>
      <c r="K25" s="354"/>
    </row>
    <row r="26" spans="1:11" ht="24" customHeight="1" x14ac:dyDescent="0.2">
      <c r="B26" s="133"/>
      <c r="C26" s="133"/>
      <c r="D26" s="133"/>
      <c r="E26" s="133"/>
      <c r="F26" s="133"/>
      <c r="G26" s="133"/>
    </row>
    <row r="27" spans="1:11" ht="24" customHeight="1" x14ac:dyDescent="0.2">
      <c r="B27" s="133"/>
      <c r="C27" s="133"/>
      <c r="D27" s="133"/>
      <c r="E27" s="133"/>
      <c r="F27" s="133"/>
      <c r="G27" s="133"/>
    </row>
    <row r="28" spans="1:11" ht="24" customHeight="1" x14ac:dyDescent="0.2">
      <c r="B28" s="133"/>
      <c r="C28" s="133"/>
      <c r="D28" s="136"/>
      <c r="E28" s="136"/>
      <c r="F28" s="133"/>
      <c r="G28" s="133"/>
    </row>
  </sheetData>
  <mergeCells count="4">
    <mergeCell ref="A5:A6"/>
    <mergeCell ref="B5:D5"/>
    <mergeCell ref="E5:G5"/>
    <mergeCell ref="F1:G1"/>
  </mergeCells>
  <phoneticPr fontId="0" type="noConversion"/>
  <hyperlinks>
    <hyperlink ref="F1" location="Sumário!A1" display="Sumário"/>
    <hyperlink ref="F1:G1" location="Sumário!C7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rgb="FFFFFF00"/>
  </sheetPr>
  <dimension ref="A1:U53"/>
  <sheetViews>
    <sheetView showGridLines="0" zoomScaleNormal="100" zoomScaleSheetLayoutView="85" workbookViewId="0"/>
  </sheetViews>
  <sheetFormatPr defaultRowHeight="24" customHeight="1" x14ac:dyDescent="0.2"/>
  <cols>
    <col min="1" max="1" width="50.7109375" style="5" customWidth="1"/>
    <col min="2" max="7" width="20.7109375" style="5" customWidth="1"/>
    <col min="8" max="8" width="9.140625" style="4"/>
    <col min="9" max="16384" width="9.140625" style="5"/>
  </cols>
  <sheetData>
    <row r="1" spans="1:21" s="79" customFormat="1" ht="20.100000000000001" customHeight="1" x14ac:dyDescent="0.2">
      <c r="F1" s="468" t="s">
        <v>206</v>
      </c>
      <c r="G1" s="468"/>
      <c r="H1" s="18"/>
    </row>
    <row r="2" spans="1:21" s="112" customFormat="1" ht="45" customHeight="1" x14ac:dyDescent="0.2">
      <c r="A2" s="111" t="s">
        <v>42</v>
      </c>
      <c r="E2" s="113"/>
      <c r="H2" s="113"/>
      <c r="U2" s="114"/>
    </row>
    <row r="3" spans="1:21" s="116" customFormat="1" ht="24.95" customHeight="1" x14ac:dyDescent="0.25">
      <c r="A3" s="115" t="s">
        <v>40</v>
      </c>
      <c r="B3" s="115"/>
      <c r="C3" s="115"/>
      <c r="D3" s="115"/>
      <c r="E3" s="115"/>
      <c r="F3" s="115"/>
      <c r="G3" s="115"/>
    </row>
    <row r="4" spans="1:21" s="116" customFormat="1" ht="24.95" customHeight="1" thickBot="1" x14ac:dyDescent="0.3">
      <c r="A4" s="318" t="s">
        <v>290</v>
      </c>
      <c r="B4" s="117"/>
      <c r="C4" s="117"/>
      <c r="D4" s="117"/>
      <c r="E4" s="117"/>
      <c r="F4" s="268"/>
      <c r="G4" s="310"/>
      <c r="H4" s="118"/>
    </row>
    <row r="5" spans="1:21" s="15" customFormat="1" ht="24.95" customHeight="1" x14ac:dyDescent="0.2">
      <c r="A5" s="464" t="s">
        <v>56</v>
      </c>
      <c r="B5" s="472" t="s">
        <v>147</v>
      </c>
      <c r="C5" s="479"/>
      <c r="D5" s="479"/>
      <c r="E5" s="479"/>
      <c r="F5" s="479"/>
      <c r="G5" s="479"/>
      <c r="H5" s="14"/>
    </row>
    <row r="6" spans="1:21" s="15" customFormat="1" ht="24.95" customHeight="1" x14ac:dyDescent="0.2">
      <c r="A6" s="465"/>
      <c r="B6" s="339">
        <v>2010</v>
      </c>
      <c r="C6" s="340">
        <v>2011</v>
      </c>
      <c r="D6" s="355">
        <v>2012</v>
      </c>
      <c r="E6" s="356">
        <v>2013</v>
      </c>
      <c r="F6" s="355">
        <v>2014</v>
      </c>
      <c r="G6" s="356">
        <v>2015</v>
      </c>
      <c r="H6" s="14"/>
    </row>
    <row r="7" spans="1:21" s="15" customFormat="1" ht="24.95" customHeight="1" x14ac:dyDescent="0.2">
      <c r="A7" s="322" t="str">
        <f>'1.1_Chegadas Região '!A7</f>
        <v>Mundo</v>
      </c>
      <c r="B7" s="446">
        <f>'1.1_Chegadas Região '!B7</f>
        <v>950.10000000000014</v>
      </c>
      <c r="C7" s="446">
        <f>'1.1_Chegadas Região '!C7</f>
        <v>994.2</v>
      </c>
      <c r="D7" s="446">
        <f>'1.1_Chegadas Região '!D7</f>
        <v>1040.5999999999999</v>
      </c>
      <c r="E7" s="446">
        <f>'1.1_Chegadas Região '!E7</f>
        <v>1088.5</v>
      </c>
      <c r="F7" s="446">
        <f>'1.1_Chegadas Região '!F7</f>
        <v>1134.2000000000003</v>
      </c>
      <c r="G7" s="446">
        <f>'1.1_Chegadas Região '!G7</f>
        <v>1186.2</v>
      </c>
      <c r="H7" s="14"/>
    </row>
    <row r="8" spans="1:21" s="15" customFormat="1" ht="24.95" customHeight="1" x14ac:dyDescent="0.2">
      <c r="A8" s="424" t="s">
        <v>7</v>
      </c>
      <c r="B8" s="61">
        <v>77.599999999999994</v>
      </c>
      <c r="C8" s="276">
        <v>81.599999999999994</v>
      </c>
      <c r="D8" s="61">
        <v>82</v>
      </c>
      <c r="E8" s="276">
        <v>83.6</v>
      </c>
      <c r="F8" s="276">
        <v>83.7</v>
      </c>
      <c r="G8" s="61">
        <v>84.5</v>
      </c>
      <c r="H8" s="344"/>
    </row>
    <row r="9" spans="1:21" s="15" customFormat="1" ht="24.95" customHeight="1" x14ac:dyDescent="0.2">
      <c r="A9" s="424" t="s">
        <v>28</v>
      </c>
      <c r="B9" s="61">
        <v>60</v>
      </c>
      <c r="C9" s="276">
        <v>62.7</v>
      </c>
      <c r="D9" s="61">
        <v>66.7</v>
      </c>
      <c r="E9" s="276">
        <v>70</v>
      </c>
      <c r="F9" s="276">
        <v>75</v>
      </c>
      <c r="G9" s="61">
        <v>77.5</v>
      </c>
      <c r="H9" s="14"/>
    </row>
    <row r="10" spans="1:21" s="15" customFormat="1" ht="24.95" customHeight="1" x14ac:dyDescent="0.2">
      <c r="A10" s="424" t="s">
        <v>8</v>
      </c>
      <c r="B10" s="61">
        <v>52.7</v>
      </c>
      <c r="C10" s="276">
        <v>56.2</v>
      </c>
      <c r="D10" s="61">
        <v>57.5</v>
      </c>
      <c r="E10" s="276">
        <v>60.7</v>
      </c>
      <c r="F10" s="276">
        <v>64.900000000000006</v>
      </c>
      <c r="G10" s="61">
        <v>68.2</v>
      </c>
      <c r="H10" s="14"/>
    </row>
    <row r="11" spans="1:21" s="15" customFormat="1" ht="24.95" customHeight="1" x14ac:dyDescent="0.2">
      <c r="A11" s="424" t="s">
        <v>9</v>
      </c>
      <c r="B11" s="61">
        <v>55.7</v>
      </c>
      <c r="C11" s="276">
        <v>57.6</v>
      </c>
      <c r="D11" s="61">
        <v>57.7</v>
      </c>
      <c r="E11" s="276">
        <v>55.7</v>
      </c>
      <c r="F11" s="276">
        <v>55.6</v>
      </c>
      <c r="G11" s="61">
        <v>56.9</v>
      </c>
      <c r="H11" s="14"/>
    </row>
    <row r="12" spans="1:21" s="15" customFormat="1" ht="24.95" customHeight="1" x14ac:dyDescent="0.2">
      <c r="A12" s="424" t="s">
        <v>10</v>
      </c>
      <c r="B12" s="61">
        <v>43.6</v>
      </c>
      <c r="C12" s="276">
        <v>46.1</v>
      </c>
      <c r="D12" s="61">
        <v>46.4</v>
      </c>
      <c r="E12" s="276">
        <v>47.7</v>
      </c>
      <c r="F12" s="276">
        <v>48.6</v>
      </c>
      <c r="G12" s="61">
        <v>50.7</v>
      </c>
      <c r="H12" s="14"/>
    </row>
    <row r="13" spans="1:21" s="15" customFormat="1" ht="24.95" customHeight="1" x14ac:dyDescent="0.2">
      <c r="A13" s="424" t="s">
        <v>262</v>
      </c>
      <c r="B13" s="61">
        <v>31.4</v>
      </c>
      <c r="C13" s="276">
        <v>34.700000000000003</v>
      </c>
      <c r="D13" s="61">
        <v>35.700000000000003</v>
      </c>
      <c r="E13" s="276">
        <v>37.799999999999997</v>
      </c>
      <c r="F13" s="276">
        <v>39.799999999999997</v>
      </c>
      <c r="G13" s="61">
        <v>39.5</v>
      </c>
      <c r="H13" s="14"/>
    </row>
    <row r="14" spans="1:21" s="15" customFormat="1" ht="24.95" customHeight="1" x14ac:dyDescent="0.2">
      <c r="A14" s="424" t="s">
        <v>12</v>
      </c>
      <c r="B14" s="61">
        <v>26.9</v>
      </c>
      <c r="C14" s="276">
        <v>28.4</v>
      </c>
      <c r="D14" s="61">
        <v>30.4</v>
      </c>
      <c r="E14" s="276">
        <v>31.5</v>
      </c>
      <c r="F14" s="276">
        <v>33</v>
      </c>
      <c r="G14" s="61">
        <v>35</v>
      </c>
      <c r="H14" s="14"/>
    </row>
    <row r="15" spans="1:21" s="15" customFormat="1" ht="24.95" customHeight="1" x14ac:dyDescent="0.2">
      <c r="A15" s="424" t="s">
        <v>263</v>
      </c>
      <c r="B15" s="61">
        <v>28.3</v>
      </c>
      <c r="C15" s="276">
        <v>29.3</v>
      </c>
      <c r="D15" s="61">
        <v>29.3</v>
      </c>
      <c r="E15" s="276">
        <v>31.1</v>
      </c>
      <c r="F15" s="276">
        <v>32.6</v>
      </c>
      <c r="G15" s="61">
        <v>34.4</v>
      </c>
      <c r="H15" s="14"/>
    </row>
    <row r="16" spans="1:21" s="15" customFormat="1" ht="24.95" customHeight="1" x14ac:dyDescent="0.2">
      <c r="A16" s="424" t="s">
        <v>11</v>
      </c>
      <c r="B16" s="61">
        <v>23.3</v>
      </c>
      <c r="C16" s="276">
        <v>23.4</v>
      </c>
      <c r="D16" s="61">
        <v>23.4</v>
      </c>
      <c r="E16" s="276">
        <v>24.2</v>
      </c>
      <c r="F16" s="276">
        <v>29.3</v>
      </c>
      <c r="G16" s="61">
        <v>32.1</v>
      </c>
      <c r="H16" s="14"/>
    </row>
    <row r="17" spans="1:10" s="15" customFormat="1" ht="24.95" customHeight="1" x14ac:dyDescent="0.2">
      <c r="A17" s="424" t="s">
        <v>146</v>
      </c>
      <c r="B17" s="61">
        <v>20.3</v>
      </c>
      <c r="C17" s="276">
        <v>22.7</v>
      </c>
      <c r="D17" s="61">
        <v>25.7</v>
      </c>
      <c r="E17" s="276">
        <v>28.4</v>
      </c>
      <c r="F17" s="276">
        <v>29.8</v>
      </c>
      <c r="G17" s="61">
        <v>31.3</v>
      </c>
      <c r="H17" s="14"/>
    </row>
    <row r="18" spans="1:10" s="15" customFormat="1" ht="24.95" customHeight="1" x14ac:dyDescent="0.2">
      <c r="A18" s="424" t="s">
        <v>264</v>
      </c>
      <c r="B18" s="61">
        <v>15.9</v>
      </c>
      <c r="C18" s="276">
        <v>19.2</v>
      </c>
      <c r="D18" s="61">
        <v>22.4</v>
      </c>
      <c r="E18" s="276">
        <v>26.5</v>
      </c>
      <c r="F18" s="276">
        <v>24.8</v>
      </c>
      <c r="G18" s="61">
        <v>29.9</v>
      </c>
      <c r="H18" s="14"/>
    </row>
    <row r="19" spans="1:10" s="15" customFormat="1" ht="24.95" customHeight="1" x14ac:dyDescent="0.2">
      <c r="A19" s="424" t="s">
        <v>13</v>
      </c>
      <c r="B19" s="61">
        <v>22</v>
      </c>
      <c r="C19" s="276">
        <v>23</v>
      </c>
      <c r="D19" s="61">
        <v>24.2</v>
      </c>
      <c r="E19" s="276">
        <v>24.8</v>
      </c>
      <c r="F19" s="276">
        <v>25.3</v>
      </c>
      <c r="G19" s="61">
        <v>26.7</v>
      </c>
      <c r="H19" s="14"/>
    </row>
    <row r="20" spans="1:10" s="15" customFormat="1" ht="24.95" customHeight="1" x14ac:dyDescent="0.2">
      <c r="A20" s="424" t="s">
        <v>266</v>
      </c>
      <c r="B20" s="61">
        <v>20.100000000000001</v>
      </c>
      <c r="C20" s="276">
        <v>22.3</v>
      </c>
      <c r="D20" s="61">
        <v>23.8</v>
      </c>
      <c r="E20" s="276">
        <v>25.7</v>
      </c>
      <c r="F20" s="276">
        <v>27.8</v>
      </c>
      <c r="G20" s="61">
        <v>26.7</v>
      </c>
      <c r="H20" s="14"/>
    </row>
    <row r="21" spans="1:10" s="15" customFormat="1" ht="24.95" customHeight="1" x14ac:dyDescent="0.2">
      <c r="A21" s="424" t="s">
        <v>265</v>
      </c>
      <c r="B21" s="61">
        <v>24.6</v>
      </c>
      <c r="C21" s="276">
        <v>24.7</v>
      </c>
      <c r="D21" s="61">
        <v>25</v>
      </c>
      <c r="E21" s="276">
        <v>25.7</v>
      </c>
      <c r="F21" s="276">
        <v>27.4</v>
      </c>
      <c r="G21" s="61">
        <v>25.7</v>
      </c>
      <c r="H21" s="14"/>
    </row>
    <row r="22" spans="1:10" s="15" customFormat="1" ht="24.95" customHeight="1" x14ac:dyDescent="0.2">
      <c r="A22" s="424" t="s">
        <v>128</v>
      </c>
      <c r="B22" s="61">
        <v>15</v>
      </c>
      <c r="C22" s="276">
        <v>16.399999999999999</v>
      </c>
      <c r="D22" s="61">
        <v>15.5</v>
      </c>
      <c r="E22" s="276">
        <v>17.899999999999999</v>
      </c>
      <c r="F22" s="276">
        <v>22</v>
      </c>
      <c r="G22" s="61">
        <v>23.6</v>
      </c>
      <c r="H22" s="14"/>
    </row>
    <row r="23" spans="1:10" s="15" customFormat="1" ht="24.95" customHeight="1" x14ac:dyDescent="0.2">
      <c r="A23" s="424" t="s">
        <v>123</v>
      </c>
      <c r="B23" s="61">
        <v>8.6</v>
      </c>
      <c r="C23" s="276">
        <v>6.2</v>
      </c>
      <c r="D23" s="61">
        <v>8.4</v>
      </c>
      <c r="E23" s="276">
        <v>10.4</v>
      </c>
      <c r="F23" s="276">
        <v>13.4</v>
      </c>
      <c r="G23" s="61">
        <v>19.7</v>
      </c>
      <c r="H23" s="14"/>
    </row>
    <row r="24" spans="1:10" s="15" customFormat="1" ht="24.95" customHeight="1" x14ac:dyDescent="0.2">
      <c r="A24" s="424" t="s">
        <v>268</v>
      </c>
      <c r="B24" s="61">
        <v>10.9</v>
      </c>
      <c r="C24" s="276">
        <v>17.5</v>
      </c>
      <c r="D24" s="61">
        <v>16.3</v>
      </c>
      <c r="E24" s="276">
        <v>15.8</v>
      </c>
      <c r="F24" s="276">
        <v>18.3</v>
      </c>
      <c r="G24" s="61">
        <v>18</v>
      </c>
      <c r="H24" s="14"/>
    </row>
    <row r="25" spans="1:10" s="15" customFormat="1" ht="24.95" customHeight="1" x14ac:dyDescent="0.2">
      <c r="A25" s="424" t="s">
        <v>110</v>
      </c>
      <c r="B25" s="61">
        <v>16.2</v>
      </c>
      <c r="C25" s="276">
        <v>16</v>
      </c>
      <c r="D25" s="61">
        <v>16.3</v>
      </c>
      <c r="E25" s="276">
        <v>16.100000000000001</v>
      </c>
      <c r="F25" s="276">
        <v>16.5</v>
      </c>
      <c r="G25" s="61">
        <v>18</v>
      </c>
      <c r="H25" s="14"/>
    </row>
    <row r="26" spans="1:10" s="15" customFormat="1" ht="24.95" customHeight="1" x14ac:dyDescent="0.2">
      <c r="A26" s="424" t="s">
        <v>134</v>
      </c>
      <c r="B26" s="61">
        <v>12.5</v>
      </c>
      <c r="C26" s="276">
        <v>13.4</v>
      </c>
      <c r="D26" s="61">
        <v>14.8</v>
      </c>
      <c r="E26" s="276">
        <v>15.8</v>
      </c>
      <c r="F26" s="276">
        <v>16</v>
      </c>
      <c r="G26" s="61">
        <v>16.7</v>
      </c>
      <c r="H26" s="14"/>
    </row>
    <row r="27" spans="1:10" s="15" customFormat="1" ht="24.95" customHeight="1" x14ac:dyDescent="0.2">
      <c r="A27" s="424" t="s">
        <v>129</v>
      </c>
      <c r="B27" s="61">
        <v>10.9</v>
      </c>
      <c r="C27" s="276">
        <v>11.3</v>
      </c>
      <c r="D27" s="61">
        <v>12.2</v>
      </c>
      <c r="E27" s="276">
        <v>12.8</v>
      </c>
      <c r="F27" s="276">
        <v>13.9</v>
      </c>
      <c r="G27" s="61">
        <v>15</v>
      </c>
      <c r="H27" s="14"/>
    </row>
    <row r="28" spans="1:10" s="15" customFormat="1" ht="24.95" customHeight="1" x14ac:dyDescent="0.2">
      <c r="A28" s="425" t="s">
        <v>269</v>
      </c>
      <c r="B28" s="61"/>
      <c r="C28" s="276"/>
      <c r="D28" s="61"/>
      <c r="E28" s="276"/>
      <c r="F28" s="276"/>
      <c r="G28" s="61"/>
      <c r="H28" s="14"/>
    </row>
    <row r="29" spans="1:10" s="15" customFormat="1" ht="24.95" customHeight="1" x14ac:dyDescent="0.2">
      <c r="A29" s="424" t="s">
        <v>6</v>
      </c>
      <c r="B29" s="61">
        <v>5.2</v>
      </c>
      <c r="C29" s="276">
        <v>5.4</v>
      </c>
      <c r="D29" s="61">
        <v>5.7</v>
      </c>
      <c r="E29" s="276">
        <v>5.8</v>
      </c>
      <c r="F29" s="276">
        <v>6.4</v>
      </c>
      <c r="G29" s="61">
        <v>6.3</v>
      </c>
      <c r="H29" s="14"/>
      <c r="I29" s="343"/>
    </row>
    <row r="30" spans="1:10" s="15" customFormat="1" ht="24.95" customHeight="1" thickBot="1" x14ac:dyDescent="0.25">
      <c r="A30" s="426" t="s">
        <v>5</v>
      </c>
      <c r="B30" s="277">
        <f t="shared" ref="B30:G30" si="0">B7-SUM(B8:B27,B29)</f>
        <v>368.4</v>
      </c>
      <c r="C30" s="278">
        <f t="shared" si="0"/>
        <v>376.10000000000014</v>
      </c>
      <c r="D30" s="277">
        <f t="shared" si="0"/>
        <v>401.20000000000016</v>
      </c>
      <c r="E30" s="278">
        <f t="shared" si="0"/>
        <v>420.50000000000011</v>
      </c>
      <c r="F30" s="278">
        <f t="shared" si="0"/>
        <v>430.10000000000048</v>
      </c>
      <c r="G30" s="277">
        <f t="shared" si="0"/>
        <v>449.79999999999984</v>
      </c>
      <c r="H30" s="14"/>
    </row>
    <row r="31" spans="1:10" s="135" customFormat="1" ht="15" customHeight="1" x14ac:dyDescent="0.2">
      <c r="A31" s="269" t="s">
        <v>175</v>
      </c>
      <c r="B31" s="133"/>
      <c r="C31" s="133"/>
      <c r="D31" s="133"/>
      <c r="E31" s="133"/>
      <c r="F31" s="267"/>
      <c r="G31" s="309"/>
      <c r="H31" s="133"/>
      <c r="I31" s="133"/>
      <c r="J31" s="134"/>
    </row>
    <row r="32" spans="1:10" s="347" customFormat="1" ht="15" customHeight="1" x14ac:dyDescent="0.2">
      <c r="A32" s="348" t="s">
        <v>287</v>
      </c>
      <c r="B32" s="346"/>
      <c r="C32" s="346"/>
      <c r="D32" s="346"/>
      <c r="E32" s="346"/>
      <c r="F32" s="346"/>
      <c r="G32" s="346"/>
      <c r="H32" s="346"/>
      <c r="I32" s="346"/>
      <c r="J32" s="354"/>
    </row>
    <row r="33" spans="1:10" s="347" customFormat="1" ht="15" customHeight="1" x14ac:dyDescent="0.2">
      <c r="A33" s="348" t="s">
        <v>288</v>
      </c>
      <c r="B33" s="346"/>
      <c r="C33" s="346"/>
      <c r="D33" s="346"/>
      <c r="E33" s="346"/>
      <c r="F33" s="346"/>
      <c r="G33" s="346"/>
      <c r="H33" s="346"/>
      <c r="I33" s="346"/>
      <c r="J33" s="354"/>
    </row>
    <row r="34" spans="1:10" s="347" customFormat="1" ht="15" customHeight="1" x14ac:dyDescent="0.2">
      <c r="B34" s="346"/>
      <c r="C34" s="346"/>
      <c r="D34" s="346"/>
      <c r="E34" s="346"/>
      <c r="F34" s="346"/>
      <c r="G34" s="346"/>
      <c r="H34" s="346"/>
      <c r="I34" s="346"/>
      <c r="J34" s="354"/>
    </row>
    <row r="51" spans="2:7" ht="24" customHeight="1" x14ac:dyDescent="0.2">
      <c r="B51" s="70"/>
      <c r="C51" s="71"/>
      <c r="D51" s="70"/>
      <c r="E51" s="70"/>
      <c r="F51" s="70"/>
      <c r="G51" s="70"/>
    </row>
    <row r="52" spans="2:7" ht="24" customHeight="1" x14ac:dyDescent="0.2">
      <c r="B52" s="72"/>
      <c r="C52" s="72"/>
      <c r="D52" s="72"/>
      <c r="E52" s="72"/>
      <c r="F52" s="72"/>
      <c r="G52" s="72"/>
    </row>
    <row r="53" spans="2:7" ht="24" customHeight="1" x14ac:dyDescent="0.2">
      <c r="B53" s="6"/>
      <c r="C53" s="6"/>
      <c r="D53" s="6"/>
      <c r="E53" s="6"/>
      <c r="F53" s="6"/>
      <c r="G53" s="6"/>
    </row>
  </sheetData>
  <sortState ref="A7:F22">
    <sortCondition descending="1" ref="F7:F22"/>
  </sortState>
  <mergeCells count="3">
    <mergeCell ref="A5:A6"/>
    <mergeCell ref="B5:G5"/>
    <mergeCell ref="F1:G1"/>
  </mergeCells>
  <phoneticPr fontId="0" type="noConversion"/>
  <hyperlinks>
    <hyperlink ref="F1" location="Sumário!A1" display="Sumário"/>
    <hyperlink ref="F1:G1" location="Sumário!C8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4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>
    <tabColor rgb="FF00B050"/>
  </sheetPr>
  <dimension ref="A1:S7"/>
  <sheetViews>
    <sheetView showGridLines="0" zoomScaleNormal="100" zoomScaleSheetLayoutView="55" workbookViewId="0"/>
  </sheetViews>
  <sheetFormatPr defaultRowHeight="40.5" customHeight="1" x14ac:dyDescent="0.2"/>
  <cols>
    <col min="1" max="18" width="9.28515625" style="545" customWidth="1"/>
    <col min="19" max="19" width="9.28515625" style="547" customWidth="1"/>
    <col min="20" max="16384" width="9.140625" style="545"/>
  </cols>
  <sheetData>
    <row r="1" spans="1:19" ht="20.100000000000001" customHeight="1" x14ac:dyDescent="0.2">
      <c r="Q1" s="546" t="s">
        <v>206</v>
      </c>
      <c r="R1" s="546"/>
    </row>
    <row r="7" spans="1:19" ht="40.5" customHeight="1" x14ac:dyDescent="0.6">
      <c r="A7" s="548" t="s">
        <v>284</v>
      </c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  <c r="P7" s="548"/>
      <c r="Q7" s="548"/>
      <c r="R7" s="548"/>
      <c r="S7" s="545"/>
    </row>
  </sheetData>
  <mergeCells count="2">
    <mergeCell ref="A7:R7"/>
    <mergeCell ref="Q1:R1"/>
  </mergeCells>
  <phoneticPr fontId="0" type="noConversion"/>
  <hyperlinks>
    <hyperlink ref="Q1" location="Sumário!A1" display="Sumário"/>
    <hyperlink ref="Q1:R1" location="Sumário!B10" tooltip="Sumário" display="&lt;&lt; Sumário"/>
  </hyperlinks>
  <printOptions horizontalCentered="1" vertic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>
    <tabColor rgb="FFFFFF00"/>
  </sheetPr>
  <dimension ref="A1:S31"/>
  <sheetViews>
    <sheetView showGridLines="0" zoomScaleNormal="100" workbookViewId="0"/>
  </sheetViews>
  <sheetFormatPr defaultRowHeight="24" customHeight="1" x14ac:dyDescent="0.2"/>
  <cols>
    <col min="1" max="1" width="50.7109375" style="5" customWidth="1"/>
    <col min="2" max="6" width="20.7109375" style="5" customWidth="1"/>
    <col min="7" max="7" width="9.140625" style="4"/>
    <col min="8" max="8" width="23" style="79" customWidth="1"/>
    <col min="9" max="10" width="14" style="79" customWidth="1"/>
    <col min="11" max="14" width="14" style="5" customWidth="1"/>
    <col min="15" max="254" width="9.140625" style="5"/>
    <col min="255" max="255" width="11.7109375" style="5" customWidth="1"/>
    <col min="256" max="16384" width="9.140625" style="5"/>
  </cols>
  <sheetData>
    <row r="1" spans="1:19" ht="20.100000000000001" customHeight="1" x14ac:dyDescent="0.2">
      <c r="E1" s="468" t="s">
        <v>206</v>
      </c>
      <c r="F1" s="468"/>
    </row>
    <row r="2" spans="1:19" s="112" customFormat="1" ht="45" customHeight="1" x14ac:dyDescent="0.2">
      <c r="A2" s="111" t="s">
        <v>42</v>
      </c>
      <c r="D2" s="113"/>
      <c r="S2" s="114"/>
    </row>
    <row r="3" spans="1:19" s="116" customFormat="1" ht="24.95" customHeight="1" x14ac:dyDescent="0.25">
      <c r="A3" s="115" t="s">
        <v>41</v>
      </c>
      <c r="B3" s="115"/>
      <c r="C3" s="115"/>
      <c r="D3" s="115"/>
      <c r="E3" s="115"/>
      <c r="H3" s="447"/>
      <c r="I3" s="447"/>
      <c r="J3" s="447"/>
    </row>
    <row r="4" spans="1:19" s="116" customFormat="1" ht="24.95" customHeight="1" thickBot="1" x14ac:dyDescent="0.3">
      <c r="A4" s="318" t="s">
        <v>291</v>
      </c>
      <c r="B4" s="117"/>
      <c r="C4" s="117"/>
      <c r="D4" s="117"/>
      <c r="E4" s="268"/>
      <c r="F4" s="115"/>
      <c r="H4" s="447"/>
      <c r="I4" s="447"/>
      <c r="J4" s="447"/>
    </row>
    <row r="5" spans="1:19" s="15" customFormat="1" ht="24.95" customHeight="1" x14ac:dyDescent="0.2">
      <c r="A5" s="480" t="s">
        <v>54</v>
      </c>
      <c r="B5" s="482" t="s">
        <v>148</v>
      </c>
      <c r="C5" s="483"/>
      <c r="D5" s="483"/>
      <c r="E5" s="483"/>
      <c r="F5" s="483"/>
      <c r="G5" s="14"/>
      <c r="H5" s="80"/>
      <c r="I5" s="80"/>
      <c r="J5" s="448"/>
    </row>
    <row r="6" spans="1:19" s="15" customFormat="1" ht="24.95" customHeight="1" x14ac:dyDescent="0.2">
      <c r="A6" s="481"/>
      <c r="B6" s="40">
        <v>2011</v>
      </c>
      <c r="C6" s="41">
        <v>2012</v>
      </c>
      <c r="D6" s="40">
        <v>2013</v>
      </c>
      <c r="E6" s="41">
        <v>2014</v>
      </c>
      <c r="F6" s="41">
        <v>2015</v>
      </c>
      <c r="G6" s="14"/>
      <c r="H6" s="80"/>
      <c r="I6" s="80"/>
      <c r="J6" s="448"/>
    </row>
    <row r="7" spans="1:19" s="107" customFormat="1" ht="24.95" customHeight="1" x14ac:dyDescent="0.2">
      <c r="A7" s="42" t="s">
        <v>30</v>
      </c>
      <c r="B7" s="44">
        <f>SUM(B8,B13,B18,B23,B26)</f>
        <v>1042.2139999999997</v>
      </c>
      <c r="C7" s="44">
        <f t="shared" ref="C7:F7" si="0">SUM(C8,C13,C18,C23,C26)</f>
        <v>1116.3709999999999</v>
      </c>
      <c r="D7" s="44">
        <f t="shared" si="0"/>
        <v>1239.7170000000001</v>
      </c>
      <c r="E7" s="44">
        <f t="shared" si="0"/>
        <v>1310.172</v>
      </c>
      <c r="F7" s="44">
        <f t="shared" si="0"/>
        <v>1260.1010000000001</v>
      </c>
      <c r="G7" s="106"/>
      <c r="H7" s="449"/>
      <c r="I7" s="449"/>
      <c r="J7" s="378"/>
    </row>
    <row r="8" spans="1:19" s="109" customFormat="1" ht="24.95" customHeight="1" x14ac:dyDescent="0.2">
      <c r="A8" s="45" t="s">
        <v>207</v>
      </c>
      <c r="B8" s="44">
        <f t="shared" ref="B8:E8" si="1">SUM(B9:B12)</f>
        <v>464.73399999999998</v>
      </c>
      <c r="C8" s="44">
        <f t="shared" si="1"/>
        <v>455.05</v>
      </c>
      <c r="D8" s="44">
        <f t="shared" si="1"/>
        <v>492.76499999999999</v>
      </c>
      <c r="E8" s="44">
        <f t="shared" si="1"/>
        <v>513.53399999999999</v>
      </c>
      <c r="F8" s="44">
        <f>SUM(F9:F12)</f>
        <v>450.73099999999999</v>
      </c>
      <c r="G8" s="108"/>
      <c r="H8" s="449"/>
      <c r="I8" s="450"/>
      <c r="J8" s="450"/>
      <c r="N8" s="377"/>
    </row>
    <row r="9" spans="1:19" ht="24.95" customHeight="1" x14ac:dyDescent="0.2">
      <c r="A9" s="50" t="s">
        <v>31</v>
      </c>
      <c r="B9" s="47">
        <v>66.322999999999993</v>
      </c>
      <c r="C9" s="270">
        <v>67.83</v>
      </c>
      <c r="D9" s="47">
        <v>75.44</v>
      </c>
      <c r="E9" s="270">
        <v>82.477999999999994</v>
      </c>
      <c r="F9" s="270">
        <v>78.394999999999996</v>
      </c>
      <c r="H9" s="449"/>
      <c r="I9" s="450"/>
      <c r="J9" s="451"/>
      <c r="L9" s="109"/>
      <c r="N9" s="377"/>
    </row>
    <row r="10" spans="1:19" ht="24.95" customHeight="1" x14ac:dyDescent="0.2">
      <c r="A10" s="50" t="s">
        <v>32</v>
      </c>
      <c r="B10" s="47">
        <v>162.88499999999999</v>
      </c>
      <c r="C10" s="270">
        <v>156.22999999999999</v>
      </c>
      <c r="D10" s="47">
        <v>166.81800000000001</v>
      </c>
      <c r="E10" s="270">
        <v>173.672</v>
      </c>
      <c r="F10" s="270">
        <v>146.39699999999999</v>
      </c>
      <c r="H10" s="449"/>
      <c r="I10" s="450"/>
      <c r="J10" s="451"/>
      <c r="L10" s="109"/>
      <c r="N10" s="377"/>
    </row>
    <row r="11" spans="1:19" ht="24.95" customHeight="1" x14ac:dyDescent="0.2">
      <c r="A11" s="50" t="s">
        <v>33</v>
      </c>
      <c r="B11" s="47">
        <v>56.024000000000001</v>
      </c>
      <c r="C11" s="270">
        <v>57.209000000000003</v>
      </c>
      <c r="D11" s="47">
        <v>60.972999999999999</v>
      </c>
      <c r="E11" s="270">
        <v>58.213999999999999</v>
      </c>
      <c r="F11" s="270">
        <v>50.146000000000001</v>
      </c>
      <c r="H11" s="449"/>
      <c r="I11" s="450"/>
      <c r="J11" s="451"/>
      <c r="L11" s="109"/>
      <c r="N11" s="377"/>
    </row>
    <row r="12" spans="1:19" ht="24.95" customHeight="1" x14ac:dyDescent="0.2">
      <c r="A12" s="51" t="s">
        <v>163</v>
      </c>
      <c r="B12" s="47">
        <v>179.50200000000001</v>
      </c>
      <c r="C12" s="270">
        <v>173.78100000000001</v>
      </c>
      <c r="D12" s="47">
        <v>189.53399999999999</v>
      </c>
      <c r="E12" s="270">
        <v>199.17</v>
      </c>
      <c r="F12" s="270">
        <v>175.79300000000001</v>
      </c>
      <c r="H12" s="449"/>
      <c r="I12" s="450"/>
      <c r="J12" s="451"/>
      <c r="L12" s="109"/>
      <c r="N12" s="377"/>
    </row>
    <row r="13" spans="1:19" s="8" customFormat="1" ht="24.95" customHeight="1" x14ac:dyDescent="0.2">
      <c r="A13" s="45" t="s">
        <v>208</v>
      </c>
      <c r="B13" s="44">
        <f t="shared" ref="B13:E13" si="2">SUM(B14:B17)</f>
        <v>301.51</v>
      </c>
      <c r="C13" s="44">
        <f t="shared" si="2"/>
        <v>329.47499999999997</v>
      </c>
      <c r="D13" s="44">
        <f t="shared" si="2"/>
        <v>396.61500000000001</v>
      </c>
      <c r="E13" s="44">
        <f t="shared" si="2"/>
        <v>420.06599999999997</v>
      </c>
      <c r="F13" s="44">
        <f>SUM(F14:F17)</f>
        <v>418.27100000000002</v>
      </c>
      <c r="G13" s="110"/>
      <c r="H13" s="449"/>
      <c r="I13" s="450"/>
      <c r="J13" s="452"/>
      <c r="L13" s="109"/>
      <c r="N13" s="377"/>
    </row>
    <row r="14" spans="1:19" ht="24.95" customHeight="1" x14ac:dyDescent="0.2">
      <c r="A14" s="50" t="s">
        <v>164</v>
      </c>
      <c r="B14" s="47">
        <v>150.28299999999999</v>
      </c>
      <c r="C14" s="270">
        <v>167.364</v>
      </c>
      <c r="D14" s="47">
        <v>219.375</v>
      </c>
      <c r="E14" s="270">
        <v>237.965</v>
      </c>
      <c r="F14" s="270">
        <v>236.66900000000001</v>
      </c>
      <c r="H14" s="449"/>
      <c r="I14" s="450"/>
      <c r="J14" s="451"/>
      <c r="L14" s="109"/>
      <c r="N14" s="377"/>
    </row>
    <row r="15" spans="1:19" ht="24.95" customHeight="1" x14ac:dyDescent="0.2">
      <c r="A15" s="50" t="s">
        <v>165</v>
      </c>
      <c r="B15" s="47">
        <v>85.004999999999995</v>
      </c>
      <c r="C15" s="270">
        <v>95.897999999999996</v>
      </c>
      <c r="D15" s="47">
        <v>107.883</v>
      </c>
      <c r="E15" s="270">
        <v>108.09399999999999</v>
      </c>
      <c r="F15" s="270">
        <v>108.26300000000001</v>
      </c>
      <c r="H15" s="449"/>
      <c r="I15" s="450"/>
      <c r="J15" s="451"/>
      <c r="L15" s="109"/>
      <c r="N15" s="377"/>
    </row>
    <row r="16" spans="1:19" ht="24.95" customHeight="1" x14ac:dyDescent="0.2">
      <c r="A16" s="50" t="s">
        <v>34</v>
      </c>
      <c r="B16" s="47">
        <v>42.472000000000001</v>
      </c>
      <c r="C16" s="270">
        <v>43.171999999999997</v>
      </c>
      <c r="D16" s="47">
        <v>42.764000000000003</v>
      </c>
      <c r="E16" s="270">
        <v>44.616999999999997</v>
      </c>
      <c r="F16" s="270">
        <v>41.915999999999997</v>
      </c>
      <c r="H16" s="449"/>
      <c r="I16" s="450"/>
      <c r="J16" s="451"/>
      <c r="L16" s="109"/>
      <c r="N16" s="377"/>
    </row>
    <row r="17" spans="1:14" ht="24.95" customHeight="1" x14ac:dyDescent="0.2">
      <c r="A17" s="50" t="s">
        <v>166</v>
      </c>
      <c r="B17" s="47">
        <v>23.75</v>
      </c>
      <c r="C17" s="270">
        <v>23.041</v>
      </c>
      <c r="D17" s="47">
        <v>26.593</v>
      </c>
      <c r="E17" s="270">
        <v>29.39</v>
      </c>
      <c r="F17" s="270">
        <v>31.422999999999998</v>
      </c>
      <c r="H17" s="449"/>
      <c r="I17" s="450"/>
      <c r="J17" s="451"/>
      <c r="L17" s="109"/>
      <c r="N17" s="377"/>
    </row>
    <row r="18" spans="1:14" s="8" customFormat="1" ht="24.95" customHeight="1" x14ac:dyDescent="0.2">
      <c r="A18" s="45" t="s">
        <v>209</v>
      </c>
      <c r="B18" s="44">
        <f t="shared" ref="B18:E18" si="3">SUM(B19:B22)</f>
        <v>198.52199999999999</v>
      </c>
      <c r="C18" s="44">
        <f t="shared" si="3"/>
        <v>249.15999999999997</v>
      </c>
      <c r="D18" s="44">
        <f t="shared" si="3"/>
        <v>269.04399999999998</v>
      </c>
      <c r="E18" s="44">
        <f t="shared" si="3"/>
        <v>288.00800000000004</v>
      </c>
      <c r="F18" s="44">
        <f>SUM(F19:F22)</f>
        <v>303.65000000000003</v>
      </c>
      <c r="G18" s="110"/>
      <c r="H18" s="449"/>
      <c r="I18" s="450"/>
      <c r="J18" s="452"/>
      <c r="L18" s="109"/>
      <c r="N18" s="377"/>
    </row>
    <row r="19" spans="1:14" ht="24.95" customHeight="1" x14ac:dyDescent="0.2">
      <c r="A19" s="50" t="s">
        <v>35</v>
      </c>
      <c r="B19" s="47">
        <v>144.255</v>
      </c>
      <c r="C19" s="270">
        <v>191.77799999999999</v>
      </c>
      <c r="D19" s="47">
        <v>209.089</v>
      </c>
      <c r="E19" s="270">
        <v>224.97800000000001</v>
      </c>
      <c r="F19" s="270">
        <v>238.48500000000001</v>
      </c>
      <c r="H19" s="449"/>
      <c r="I19" s="450"/>
      <c r="J19" s="451"/>
      <c r="L19" s="109"/>
      <c r="N19" s="377"/>
    </row>
    <row r="20" spans="1:14" ht="24.95" customHeight="1" x14ac:dyDescent="0.2">
      <c r="A20" s="50" t="s">
        <v>36</v>
      </c>
      <c r="B20" s="47">
        <v>23.408999999999999</v>
      </c>
      <c r="C20" s="270">
        <v>24.327999999999999</v>
      </c>
      <c r="D20" s="47">
        <v>25.349</v>
      </c>
      <c r="E20" s="270">
        <v>26.701000000000001</v>
      </c>
      <c r="F20" s="270">
        <v>28.1</v>
      </c>
      <c r="H20" s="449"/>
      <c r="I20" s="450"/>
      <c r="J20" s="451"/>
      <c r="L20" s="109"/>
      <c r="N20" s="377"/>
    </row>
    <row r="21" spans="1:14" ht="24.95" customHeight="1" x14ac:dyDescent="0.2">
      <c r="A21" s="50" t="s">
        <v>37</v>
      </c>
      <c r="B21" s="47">
        <v>7.7869999999999999</v>
      </c>
      <c r="C21" s="270">
        <v>8.6999999999999993</v>
      </c>
      <c r="D21" s="47">
        <v>9.8989999999999991</v>
      </c>
      <c r="E21" s="270">
        <v>10.622999999999999</v>
      </c>
      <c r="F21" s="270">
        <v>11.51</v>
      </c>
      <c r="H21" s="449"/>
      <c r="I21" s="450"/>
      <c r="J21" s="451"/>
      <c r="L21" s="109"/>
      <c r="N21" s="377"/>
    </row>
    <row r="22" spans="1:14" ht="24.95" customHeight="1" x14ac:dyDescent="0.2">
      <c r="A22" s="50" t="s">
        <v>38</v>
      </c>
      <c r="B22" s="47">
        <v>23.071000000000002</v>
      </c>
      <c r="C22" s="270">
        <v>24.353999999999999</v>
      </c>
      <c r="D22" s="47">
        <v>24.707000000000001</v>
      </c>
      <c r="E22" s="270">
        <v>25.706</v>
      </c>
      <c r="F22" s="270">
        <v>25.555</v>
      </c>
      <c r="H22" s="449"/>
      <c r="I22" s="450"/>
      <c r="J22" s="451"/>
      <c r="L22" s="109"/>
      <c r="N22" s="377"/>
    </row>
    <row r="23" spans="1:14" s="8" customFormat="1" ht="24.95" customHeight="1" x14ac:dyDescent="0.2">
      <c r="A23" s="45" t="s">
        <v>210</v>
      </c>
      <c r="B23" s="44">
        <f t="shared" ref="B23:E23" si="4">SUM(B24:B25)</f>
        <v>32.679000000000002</v>
      </c>
      <c r="C23" s="44">
        <f t="shared" si="4"/>
        <v>35.08</v>
      </c>
      <c r="D23" s="44">
        <f t="shared" si="4"/>
        <v>36.124000000000002</v>
      </c>
      <c r="E23" s="44">
        <f t="shared" si="4"/>
        <v>36.124000000000002</v>
      </c>
      <c r="F23" s="44">
        <f>SUM(F24:F25)</f>
        <v>33.069000000000003</v>
      </c>
      <c r="G23" s="110"/>
      <c r="H23" s="449"/>
      <c r="I23" s="450"/>
      <c r="J23" s="452"/>
      <c r="L23" s="109"/>
      <c r="N23" s="377"/>
    </row>
    <row r="24" spans="1:14" ht="24.95" customHeight="1" x14ac:dyDescent="0.2">
      <c r="A24" s="50" t="s">
        <v>39</v>
      </c>
      <c r="B24" s="47">
        <v>9.5890000000000004</v>
      </c>
      <c r="C24" s="270">
        <v>9.9190000000000005</v>
      </c>
      <c r="D24" s="47">
        <v>10.64</v>
      </c>
      <c r="E24" s="270">
        <v>10.64</v>
      </c>
      <c r="F24" s="270">
        <v>8.5549999999999997</v>
      </c>
      <c r="H24" s="449"/>
      <c r="I24" s="450"/>
      <c r="J24" s="451"/>
      <c r="L24" s="109"/>
      <c r="N24" s="377"/>
    </row>
    <row r="25" spans="1:14" ht="24.95" customHeight="1" x14ac:dyDescent="0.2">
      <c r="A25" s="50" t="s">
        <v>167</v>
      </c>
      <c r="B25" s="47">
        <v>23.09</v>
      </c>
      <c r="C25" s="270">
        <v>25.161000000000001</v>
      </c>
      <c r="D25" s="47">
        <v>25.484000000000002</v>
      </c>
      <c r="E25" s="270">
        <v>25.484000000000002</v>
      </c>
      <c r="F25" s="270">
        <v>24.513999999999999</v>
      </c>
      <c r="H25" s="449"/>
      <c r="I25" s="450"/>
      <c r="J25" s="451"/>
      <c r="L25" s="109"/>
      <c r="N25" s="377"/>
    </row>
    <row r="26" spans="1:14" s="8" customFormat="1" ht="24.95" customHeight="1" thickBot="1" x14ac:dyDescent="0.25">
      <c r="A26" s="48" t="s">
        <v>233</v>
      </c>
      <c r="B26" s="49">
        <v>44.768999999999998</v>
      </c>
      <c r="C26" s="271">
        <v>47.606000000000002</v>
      </c>
      <c r="D26" s="49">
        <v>45.168999999999997</v>
      </c>
      <c r="E26" s="271">
        <v>52.44</v>
      </c>
      <c r="F26" s="271">
        <v>54.38</v>
      </c>
      <c r="G26" s="110"/>
      <c r="H26" s="449"/>
      <c r="I26" s="450"/>
      <c r="J26" s="452"/>
      <c r="L26" s="109"/>
      <c r="N26" s="377"/>
    </row>
    <row r="27" spans="1:14" s="347" customFormat="1" ht="15" customHeight="1" x14ac:dyDescent="0.2">
      <c r="A27" s="346" t="s">
        <v>175</v>
      </c>
      <c r="B27" s="346"/>
      <c r="C27" s="346"/>
      <c r="D27" s="346"/>
      <c r="E27" s="346"/>
      <c r="F27" s="346"/>
      <c r="G27" s="346"/>
      <c r="H27" s="346"/>
      <c r="I27" s="453"/>
      <c r="J27" s="454"/>
    </row>
    <row r="28" spans="1:14" s="347" customFormat="1" ht="15" customHeight="1" x14ac:dyDescent="0.2">
      <c r="A28" s="348" t="s">
        <v>327</v>
      </c>
      <c r="B28" s="346"/>
      <c r="C28" s="346"/>
      <c r="D28" s="346"/>
      <c r="E28" s="346"/>
      <c r="F28" s="346"/>
      <c r="G28" s="346"/>
      <c r="H28" s="346"/>
      <c r="I28" s="453"/>
      <c r="J28" s="454"/>
    </row>
    <row r="29" spans="1:14" s="347" customFormat="1" ht="15" customHeight="1" x14ac:dyDescent="0.2">
      <c r="A29" s="348" t="s">
        <v>326</v>
      </c>
      <c r="B29" s="346"/>
      <c r="C29" s="349"/>
      <c r="D29" s="349"/>
      <c r="E29" s="349"/>
      <c r="F29" s="349"/>
      <c r="G29" s="346"/>
      <c r="H29" s="346"/>
      <c r="I29" s="453"/>
      <c r="J29" s="454"/>
    </row>
    <row r="30" spans="1:14" s="347" customFormat="1" ht="15" customHeight="1" x14ac:dyDescent="0.2">
      <c r="A30" s="348" t="s">
        <v>347</v>
      </c>
      <c r="B30" s="346"/>
      <c r="C30" s="349"/>
      <c r="D30" s="349"/>
      <c r="E30" s="349"/>
      <c r="F30" s="349"/>
      <c r="G30" s="346"/>
      <c r="H30" s="346"/>
      <c r="I30" s="453"/>
      <c r="J30" s="454"/>
    </row>
    <row r="31" spans="1:14" s="347" customFormat="1" ht="15" customHeight="1" x14ac:dyDescent="0.2">
      <c r="A31" s="348" t="s">
        <v>348</v>
      </c>
      <c r="B31" s="346"/>
      <c r="C31" s="349"/>
      <c r="D31" s="349"/>
      <c r="E31" s="349"/>
      <c r="F31" s="349"/>
      <c r="G31" s="346"/>
      <c r="H31" s="346"/>
      <c r="I31" s="453"/>
      <c r="J31" s="454"/>
    </row>
  </sheetData>
  <mergeCells count="3">
    <mergeCell ref="A5:A6"/>
    <mergeCell ref="E1:F1"/>
    <mergeCell ref="B5:F5"/>
  </mergeCells>
  <phoneticPr fontId="0" type="noConversion"/>
  <hyperlinks>
    <hyperlink ref="E1" location="Sumário!A1" display="Sumário"/>
    <hyperlink ref="E1:F1" location="Sumário!C11" tooltip="Sumário" display="&lt;&lt; Sumário"/>
  </hyperlinks>
  <printOptions horizontalCentered="1"/>
  <pageMargins left="0.78740157480314965" right="0.39370078740157483" top="0.78740157480314965" bottom="0.39370078740157483" header="0.39370078740157483" footer="0.39370078740157483"/>
  <pageSetup paperSize="9" scale="5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40</vt:i4>
      </vt:variant>
      <vt:variant>
        <vt:lpstr>Intervalos nomeados</vt:lpstr>
      </vt:variant>
      <vt:variant>
        <vt:i4>40</vt:i4>
      </vt:variant>
    </vt:vector>
  </HeadingPairs>
  <TitlesOfParts>
    <vt:vector size="80" baseType="lpstr">
      <vt:lpstr>Capa</vt:lpstr>
      <vt:lpstr>Sumário</vt:lpstr>
      <vt:lpstr>1.Fluxo Receptivo Intern</vt:lpstr>
      <vt:lpstr>1.1_Chegadas Região </vt:lpstr>
      <vt:lpstr>1.2_Cheg Mundo America Brasil</vt:lpstr>
      <vt:lpstr>1.3_Participação turistas</vt:lpstr>
      <vt:lpstr>1.4_Rank paises</vt:lpstr>
      <vt:lpstr>2.Receita cambial gerada</vt:lpstr>
      <vt:lpstr>2.1_Receita Região</vt:lpstr>
      <vt:lpstr>2.2_receita mundo</vt:lpstr>
      <vt:lpstr>2.3_participação receita</vt:lpstr>
      <vt:lpstr>2.4_Ranking receita</vt:lpstr>
      <vt:lpstr>1. Chegadas de turistas ao Bras</vt:lpstr>
      <vt:lpstr>1.1 Chegadas de Brasil</vt:lpstr>
      <vt:lpstr>1.2 Cheg. Princ Emissores</vt:lpstr>
      <vt:lpstr>1.3 Cheg. Brasil Ano </vt:lpstr>
      <vt:lpstr>2.Receita e despesa cambial</vt:lpstr>
      <vt:lpstr>2.1 Variação da receita e desp</vt:lpstr>
      <vt:lpstr>3.Movimento de passageiros</vt:lpstr>
      <vt:lpstr>3.1_desemb internacionais</vt:lpstr>
      <vt:lpstr>3.2_desemb internac_mensal</vt:lpstr>
      <vt:lpstr>3.3_desemb nacionais</vt:lpstr>
      <vt:lpstr>3.4_desemb nacionais_mensal</vt:lpstr>
      <vt:lpstr>4.Equip Prest de serv turístico</vt:lpstr>
      <vt:lpstr>4.1 Agências</vt:lpstr>
      <vt:lpstr>4.2 Oferta hoteleira</vt:lpstr>
      <vt:lpstr>4.3 Acampamentos turístico</vt:lpstr>
      <vt:lpstr>4.4.Restaur bares e similares</vt:lpstr>
      <vt:lpstr>4.5 Parq temáticos</vt:lpstr>
      <vt:lpstr>4.6 Transport. Turísticas</vt:lpstr>
      <vt:lpstr>4.7 Locadora de veículos</vt:lpstr>
      <vt:lpstr>4.8 Organ. Eventos</vt:lpstr>
      <vt:lpstr>4.9 Prest. Serv. Infra eventos</vt:lpstr>
      <vt:lpstr>5.Locad de Automóveis</vt:lpstr>
      <vt:lpstr>5.1_Locad. automóveis</vt:lpstr>
      <vt:lpstr>6. Resultado Econômicos</vt:lpstr>
      <vt:lpstr>6.1 - Conta Turismo</vt:lpstr>
      <vt:lpstr>6.2 - Desembolso IFF_ano</vt:lpstr>
      <vt:lpstr>6.3 - Desembolso IFF_mes</vt:lpstr>
      <vt:lpstr>Expediente</vt:lpstr>
      <vt:lpstr>'1. Chegadas de turistas ao Bras'!Area_de_impressao</vt:lpstr>
      <vt:lpstr>'1.1 Chegadas de Brasil'!Area_de_impressao</vt:lpstr>
      <vt:lpstr>'1.1_Chegadas Região '!Area_de_impressao</vt:lpstr>
      <vt:lpstr>'1.2 Cheg. Princ Emissores'!Area_de_impressao</vt:lpstr>
      <vt:lpstr>'1.2_Cheg Mundo America Brasil'!Area_de_impressao</vt:lpstr>
      <vt:lpstr>'1.3 Cheg. Brasil Ano '!Area_de_impressao</vt:lpstr>
      <vt:lpstr>'1.3_Participação turistas'!Area_de_impressao</vt:lpstr>
      <vt:lpstr>'1.4_Rank paises'!Area_de_impressao</vt:lpstr>
      <vt:lpstr>'1.Fluxo Receptivo Intern'!Area_de_impressao</vt:lpstr>
      <vt:lpstr>'2.1 Variação da receita e desp'!Area_de_impressao</vt:lpstr>
      <vt:lpstr>'2.1_Receita Região'!Area_de_impressao</vt:lpstr>
      <vt:lpstr>'2.2_receita mundo'!Area_de_impressao</vt:lpstr>
      <vt:lpstr>'2.3_participação receita'!Area_de_impressao</vt:lpstr>
      <vt:lpstr>'2.4_Ranking receita'!Area_de_impressao</vt:lpstr>
      <vt:lpstr>'2.Receita cambial gerada'!Area_de_impressao</vt:lpstr>
      <vt:lpstr>'2.Receita e despesa cambial'!Area_de_impressao</vt:lpstr>
      <vt:lpstr>'3.1_desemb internacionais'!Area_de_impressao</vt:lpstr>
      <vt:lpstr>'3.2_desemb internac_mensal'!Area_de_impressao</vt:lpstr>
      <vt:lpstr>'3.3_desemb nacionais'!Area_de_impressao</vt:lpstr>
      <vt:lpstr>'3.4_desemb nacionais_mensal'!Area_de_impressao</vt:lpstr>
      <vt:lpstr>'3.Movimento de passageiros'!Area_de_impressao</vt:lpstr>
      <vt:lpstr>'4.1 Agências'!Area_de_impressao</vt:lpstr>
      <vt:lpstr>'4.2 Oferta hoteleira'!Area_de_impressao</vt:lpstr>
      <vt:lpstr>'4.3 Acampamentos turístico'!Area_de_impressao</vt:lpstr>
      <vt:lpstr>'4.4.Restaur bares e similares'!Area_de_impressao</vt:lpstr>
      <vt:lpstr>'4.5 Parq temáticos'!Area_de_impressao</vt:lpstr>
      <vt:lpstr>'4.6 Transport. Turísticas'!Area_de_impressao</vt:lpstr>
      <vt:lpstr>'4.7 Locadora de veículos'!Area_de_impressao</vt:lpstr>
      <vt:lpstr>'4.8 Organ. Eventos'!Area_de_impressao</vt:lpstr>
      <vt:lpstr>'4.9 Prest. Serv. Infra eventos'!Area_de_impressao</vt:lpstr>
      <vt:lpstr>'4.Equip Prest de serv turístico'!Area_de_impressao</vt:lpstr>
      <vt:lpstr>'5.1_Locad. automóveis'!Area_de_impressao</vt:lpstr>
      <vt:lpstr>'5.Locad de Automóveis'!Area_de_impressao</vt:lpstr>
      <vt:lpstr>'6. Resultado Econômicos'!Area_de_impressao</vt:lpstr>
      <vt:lpstr>'6.1 - Conta Turismo'!Area_de_impressao</vt:lpstr>
      <vt:lpstr>'6.2 - Desembolso IFF_ano'!Area_de_impressao</vt:lpstr>
      <vt:lpstr>'6.3 - Desembolso IFF_mes'!Area_de_impressao</vt:lpstr>
      <vt:lpstr>Capa!Area_de_impressao</vt:lpstr>
      <vt:lpstr>Expediente!Area_de_impressao</vt:lpstr>
      <vt:lpstr>Sumário!Area_de_impressao</vt:lpstr>
    </vt:vector>
  </TitlesOfParts>
  <Company>Pessoal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Mumu</dc:creator>
  <cp:lastModifiedBy>João Felismario Batista Junior</cp:lastModifiedBy>
  <cp:lastPrinted>2016-09-06T22:32:46Z</cp:lastPrinted>
  <dcterms:created xsi:type="dcterms:W3CDTF">2004-08-19T18:07:40Z</dcterms:created>
  <dcterms:modified xsi:type="dcterms:W3CDTF">2016-09-06T22:38:21Z</dcterms:modified>
</cp:coreProperties>
</file>